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queryTables/queryTable1.xml" ContentType="application/vnd.openxmlformats-officedocument.spreadsheetml.queryTable+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06B" lockStructure="1"/>
  <bookViews>
    <workbookView xWindow="120" yWindow="105" windowWidth="20730" windowHeight="9975"/>
  </bookViews>
  <sheets>
    <sheet name="INDICE" sheetId="13" r:id="rId1"/>
    <sheet name="Comprobacion deducciones" sheetId="4" r:id="rId2"/>
    <sheet name="BUSCADOR CNAE" sheetId="5" r:id="rId3"/>
    <sheet name="Cómputo días de baja" sheetId="8" r:id="rId4"/>
    <sheet name="Cotizaciones" sheetId="9" r:id="rId5"/>
    <sheet name="ACREDIT@" sheetId="12" r:id="rId6"/>
    <sheet name="contratos" sheetId="10" state="hidden" r:id="rId7"/>
    <sheet name="CONJUNTO CNAE (2)" sheetId="11" state="hidden" r:id="rId8"/>
    <sheet name="CONJUNTO CNAE" sheetId="6" state="hidden" r:id="rId9"/>
    <sheet name="Descripcion" sheetId="7" state="hidden" r:id="rId10"/>
  </sheets>
  <definedNames>
    <definedName name="_xlnm._FilterDatabase" localSheetId="7" hidden="1">'CONJUNTO CNAE (2)'!$B$3:$F$3</definedName>
    <definedName name="_xlnm.Print_Area" localSheetId="1">'Comprobacion deducciones'!$C$2:$V$23</definedName>
    <definedName name="_xlnm.Print_Area" localSheetId="3">'Cómputo días de baja'!$B$1:$P$14</definedName>
    <definedName name="_xlnm.Print_Area" localSheetId="4">Cotizaciones!$B$2:$F$26</definedName>
    <definedName name="index" localSheetId="4">Cotizaciones!$B$28:$F$48</definedName>
    <definedName name="lista_actividades" localSheetId="2">'BUSCADOR CNAE'!#REF!</definedName>
  </definedNames>
  <calcPr calcId="145621"/>
</workbook>
</file>

<file path=xl/calcChain.xml><?xml version="1.0" encoding="utf-8"?>
<calcChain xmlns="http://schemas.openxmlformats.org/spreadsheetml/2006/main">
  <c r="D26" i="9" l="1"/>
  <c r="C26" i="9"/>
  <c r="D25" i="9"/>
  <c r="C25" i="9"/>
  <c r="D24" i="9"/>
  <c r="C24" i="9"/>
  <c r="D21" i="9"/>
  <c r="C21" i="9"/>
  <c r="D20" i="9"/>
  <c r="C20" i="9"/>
  <c r="D19" i="9"/>
  <c r="C19" i="9"/>
  <c r="D18" i="9"/>
  <c r="C18" i="9"/>
  <c r="D17" i="9"/>
  <c r="C17" i="9"/>
  <c r="C16" i="9"/>
  <c r="D15" i="9"/>
  <c r="C15" i="9"/>
  <c r="D12" i="9"/>
  <c r="C12" i="9"/>
  <c r="C9" i="9"/>
  <c r="D7" i="9"/>
  <c r="C7" i="9"/>
  <c r="K12" i="8" l="1"/>
  <c r="O12" i="8" s="1"/>
  <c r="C12" i="8"/>
  <c r="E12" i="8" s="1"/>
  <c r="G15" i="5"/>
  <c r="K15" i="5" s="1"/>
  <c r="G14" i="5"/>
  <c r="H14" i="5" s="1"/>
  <c r="G13" i="5"/>
  <c r="K13" i="5" s="1"/>
  <c r="G12" i="5"/>
  <c r="J12" i="5" s="1"/>
  <c r="G11" i="5"/>
  <c r="K11" i="5" s="1"/>
  <c r="G10" i="5"/>
  <c r="K10" i="5" s="1"/>
  <c r="K5" i="5"/>
  <c r="J5" i="5"/>
  <c r="I5" i="5"/>
  <c r="H5" i="5"/>
  <c r="N4" i="5"/>
  <c r="N3" i="5"/>
  <c r="H10" i="5" l="1"/>
  <c r="I12" i="5"/>
  <c r="I10" i="5"/>
  <c r="J15" i="5"/>
  <c r="J13" i="5"/>
  <c r="L10" i="5"/>
  <c r="I13" i="5"/>
  <c r="H15" i="5"/>
  <c r="H11" i="5"/>
  <c r="J10" i="5"/>
  <c r="J11" i="5"/>
  <c r="H13" i="5"/>
  <c r="F12" i="8"/>
  <c r="N12" i="8"/>
  <c r="D12" i="8"/>
  <c r="L12" i="8"/>
  <c r="M12" i="8"/>
  <c r="K12" i="5"/>
  <c r="I14" i="5"/>
  <c r="I11" i="5"/>
  <c r="H12" i="5"/>
  <c r="J14" i="5"/>
  <c r="I15" i="5"/>
  <c r="K14" i="5"/>
  <c r="T3" i="4" l="1"/>
  <c r="H23" i="4" l="1"/>
  <c r="F20" i="4"/>
  <c r="E20" i="4"/>
  <c r="H17" i="4"/>
  <c r="H16" i="4"/>
  <c r="H15" i="4"/>
  <c r="H14" i="4"/>
  <c r="F11" i="4"/>
  <c r="D8" i="4"/>
  <c r="T2" i="4"/>
  <c r="L7" i="4" l="1"/>
  <c r="F17" i="4"/>
  <c r="F14" i="4"/>
  <c r="F15" i="4" s="1"/>
  <c r="F16" i="4" s="1"/>
  <c r="H18" i="4"/>
  <c r="L8" i="4" l="1"/>
  <c r="Q7" i="4"/>
  <c r="P7" i="4"/>
  <c r="R7" i="4" s="1"/>
  <c r="S7" i="4" l="1"/>
  <c r="U7" i="4"/>
  <c r="M7" i="4"/>
  <c r="L20" i="4"/>
  <c r="L14" i="4"/>
  <c r="L13" i="4"/>
  <c r="P8" i="4"/>
  <c r="L19" i="4"/>
  <c r="L9" i="4"/>
  <c r="L18" i="4"/>
  <c r="L16" i="4"/>
  <c r="L11" i="4"/>
  <c r="L10" i="4"/>
  <c r="L17" i="4"/>
  <c r="L12" i="4"/>
  <c r="Q8" i="4"/>
  <c r="L15" i="4"/>
  <c r="P18" i="4" l="1"/>
  <c r="Q18" i="4"/>
  <c r="P13" i="4"/>
  <c r="Q13" i="4"/>
  <c r="R13" i="4" s="1"/>
  <c r="V7" i="4"/>
  <c r="Q15" i="4"/>
  <c r="R15" i="4" s="1"/>
  <c r="P15" i="4"/>
  <c r="Q9" i="4"/>
  <c r="R9" i="4" s="1"/>
  <c r="P9" i="4"/>
  <c r="P14" i="4"/>
  <c r="Q14" i="4"/>
  <c r="R14" i="4" s="1"/>
  <c r="Q11" i="4"/>
  <c r="R11" i="4" s="1"/>
  <c r="P11" i="4"/>
  <c r="Q19" i="4"/>
  <c r="R19" i="4" s="1"/>
  <c r="P19" i="4"/>
  <c r="P20" i="4"/>
  <c r="Q20" i="4"/>
  <c r="R20" i="4" s="1"/>
  <c r="Q12" i="4"/>
  <c r="R12" i="4" s="1"/>
  <c r="P12" i="4"/>
  <c r="P16" i="4"/>
  <c r="Q16" i="4"/>
  <c r="R16" i="4" s="1"/>
  <c r="R18" i="4"/>
  <c r="R8" i="4"/>
  <c r="N7" i="4"/>
  <c r="O7" i="4" s="1"/>
  <c r="Q17" i="4"/>
  <c r="R17" i="4" s="1"/>
  <c r="P17" i="4"/>
  <c r="Q10" i="4"/>
  <c r="R10" i="4" s="1"/>
  <c r="P10" i="4"/>
  <c r="T7" i="4"/>
  <c r="U10" i="4" l="1"/>
  <c r="V10" i="4" s="1"/>
  <c r="T10" i="4"/>
  <c r="S10" i="4"/>
  <c r="M10" i="4"/>
  <c r="N10" i="4" s="1"/>
  <c r="O10" i="4" s="1"/>
  <c r="S9" i="4"/>
  <c r="U9" i="4"/>
  <c r="V9" i="4" s="1"/>
  <c r="T9" i="4"/>
  <c r="M9" i="4"/>
  <c r="N9" i="4" s="1"/>
  <c r="O9" i="4" s="1"/>
  <c r="S13" i="4"/>
  <c r="T13" i="4"/>
  <c r="U13" i="4"/>
  <c r="V13" i="4" s="1"/>
  <c r="M13" i="4"/>
  <c r="N13" i="4" s="1"/>
  <c r="O13" i="4" s="1"/>
  <c r="S17" i="4"/>
  <c r="U17" i="4"/>
  <c r="V17" i="4" s="1"/>
  <c r="T17" i="4"/>
  <c r="M17" i="4"/>
  <c r="N17" i="4" s="1"/>
  <c r="O17" i="4" s="1"/>
  <c r="U14" i="4"/>
  <c r="V14" i="4" s="1"/>
  <c r="T14" i="4"/>
  <c r="S14" i="4"/>
  <c r="M14" i="4"/>
  <c r="N14" i="4" s="1"/>
  <c r="O14" i="4" s="1"/>
  <c r="S19" i="4"/>
  <c r="U19" i="4"/>
  <c r="V19" i="4" s="1"/>
  <c r="T19" i="4"/>
  <c r="M19" i="4"/>
  <c r="N19" i="4" s="1"/>
  <c r="O19" i="4" s="1"/>
  <c r="T16" i="4"/>
  <c r="S16" i="4"/>
  <c r="U16" i="4"/>
  <c r="V16" i="4" s="1"/>
  <c r="M16" i="4"/>
  <c r="N16" i="4" s="1"/>
  <c r="O16" i="4" s="1"/>
  <c r="U8" i="4"/>
  <c r="M8" i="4"/>
  <c r="N8" i="4" s="1"/>
  <c r="O8" i="4" s="1"/>
  <c r="T12" i="4"/>
  <c r="U12" i="4"/>
  <c r="V12" i="4" s="1"/>
  <c r="S12" i="4"/>
  <c r="M12" i="4"/>
  <c r="N12" i="4" s="1"/>
  <c r="O12" i="4" s="1"/>
  <c r="U18" i="4"/>
  <c r="V18" i="4" s="1"/>
  <c r="T18" i="4"/>
  <c r="S18" i="4"/>
  <c r="M18" i="4"/>
  <c r="N18" i="4" s="1"/>
  <c r="O18" i="4" s="1"/>
  <c r="S8" i="4"/>
  <c r="T20" i="4"/>
  <c r="U20" i="4"/>
  <c r="V20" i="4" s="1"/>
  <c r="S20" i="4"/>
  <c r="M20" i="4"/>
  <c r="N20" i="4" s="1"/>
  <c r="O20" i="4" s="1"/>
  <c r="T15" i="4"/>
  <c r="S15" i="4"/>
  <c r="U15" i="4"/>
  <c r="V15" i="4" s="1"/>
  <c r="M15" i="4"/>
  <c r="N15" i="4" s="1"/>
  <c r="O15" i="4" s="1"/>
  <c r="T11" i="4"/>
  <c r="S11" i="4"/>
  <c r="U11" i="4"/>
  <c r="V11" i="4" s="1"/>
  <c r="M11" i="4"/>
  <c r="N11" i="4" s="1"/>
  <c r="O11" i="4" s="1"/>
  <c r="T8" i="4" l="1"/>
  <c r="T21" i="4" s="1"/>
  <c r="S21" i="4"/>
  <c r="V8" i="4"/>
  <c r="V21" i="4" s="1"/>
  <c r="U21" i="4"/>
</calcChain>
</file>

<file path=xl/comments1.xml><?xml version="1.0" encoding="utf-8"?>
<comments xmlns="http://schemas.openxmlformats.org/spreadsheetml/2006/main">
  <authors>
    <author>Rico Pérez, Alejandro</author>
  </authors>
  <commentList>
    <comment ref="L10" authorId="0">
      <text>
        <r>
          <rPr>
            <sz val="9"/>
            <color indexed="81"/>
            <rFont val="Tahoma"/>
            <family val="2"/>
          </rPr>
          <t xml:space="preserve">Se requiere que cumplan las siguientes condiciones: 
 a)       Los trabajadores no deben estar sometidos a los riesgos de la actividad económica de la empresa.
b)       Deben desarrollar su ocupación exclusivamente en la realización de trabajos propios de oficina, aun cuando los mismos se correspondan con la actividad de la empresa.
c)        Y siempre que tales trabajos se desarrollen únicamente en los lugares destinados a oficinas de la empresa.
</t>
        </r>
      </text>
    </comment>
  </commentList>
</comments>
</file>

<file path=xl/connections.xml><?xml version="1.0" encoding="utf-8"?>
<connections xmlns="http://schemas.openxmlformats.org/spreadsheetml/2006/main">
  <connection id="1" name="Conexión" type="4" refreshedVersion="4" background="1" saveData="1">
    <webPr sourceData="1" parsePre="1" consecutive="1" xl2000="1" url="http://www.seg-social.es/Internet_1/Trabajadores/CotizacionRecaudaci10777/Regimenes/RegimenGeneraldelaS10957/InformacionGeneral/index.htm"/>
  </connection>
</connections>
</file>

<file path=xl/sharedStrings.xml><?xml version="1.0" encoding="utf-8"?>
<sst xmlns="http://schemas.openxmlformats.org/spreadsheetml/2006/main" count="6084" uniqueCount="2112">
  <si>
    <t>Base diaria</t>
  </si>
  <si>
    <t>fecha baja</t>
  </si>
  <si>
    <t>Ult. Parte / Alta</t>
  </si>
  <si>
    <t>días acumulados de baja</t>
  </si>
  <si>
    <t>Periodo</t>
  </si>
  <si>
    <t>Días</t>
  </si>
  <si>
    <t>% cobro</t>
  </si>
  <si>
    <t>Entre el día 0 y el día 3</t>
  </si>
  <si>
    <t>A partir del 21</t>
  </si>
  <si>
    <t>Día cálculo</t>
  </si>
  <si>
    <t>Entre el día 4 y el día 15</t>
  </si>
  <si>
    <t>Entre el día 16 y el día 20</t>
  </si>
  <si>
    <t>S. Sociales</t>
  </si>
  <si>
    <t>Empresa</t>
  </si>
  <si>
    <t>COMPROBACIÓN DEDUCCIONES CCC</t>
  </si>
  <si>
    <t>DÍAS para cálculo base</t>
  </si>
  <si>
    <t>TIPO DE CONTINGENCIA</t>
  </si>
  <si>
    <t>ITCC</t>
  </si>
  <si>
    <t>Desde el día</t>
  </si>
  <si>
    <t>AT</t>
  </si>
  <si>
    <t>Cuantías</t>
  </si>
  <si>
    <t>Fin mes</t>
  </si>
  <si>
    <t>Inicio Mes</t>
  </si>
  <si>
    <t>Fecha baja</t>
  </si>
  <si>
    <t>Fecha alta</t>
  </si>
  <si>
    <t>MES deducción</t>
  </si>
  <si>
    <t>Días de baja</t>
  </si>
  <si>
    <t>Días deducción mes (AT)</t>
  </si>
  <si>
    <t>Días del Mes</t>
  </si>
  <si>
    <t>Nº Mes</t>
  </si>
  <si>
    <t>AÑO</t>
  </si>
  <si>
    <t>Deducción Contingencia Común / No Acc. Trabajo</t>
  </si>
  <si>
    <t>Deducción Acc. Trabajp</t>
  </si>
  <si>
    <t>Dias de deducción</t>
  </si>
  <si>
    <t>Contingencia Común / No AT</t>
  </si>
  <si>
    <t>Contingencia Profesional</t>
  </si>
  <si>
    <t>Base mensual o trimestral a tomar en cuenta</t>
  </si>
  <si>
    <t>Deducción S. Sociales</t>
  </si>
  <si>
    <t>Indicar el CNAE a buscar (4 cifras ****)</t>
  </si>
  <si>
    <t>A.- Agricultura, ganadería, silvicultura y pesca</t>
  </si>
  <si>
    <t>Tipo cotiz. IT</t>
  </si>
  <si>
    <t>Tipo cotiz. IMS</t>
  </si>
  <si>
    <t>Tipo cotiz. Total</t>
  </si>
  <si>
    <t>CNAE</t>
  </si>
  <si>
    <t>Descripción</t>
  </si>
  <si>
    <t>0111</t>
  </si>
  <si>
    <t>Cultivo de cereales (excepto arroz), leguminosas y semillas oleaginosas</t>
  </si>
  <si>
    <t>0112</t>
  </si>
  <si>
    <t>Cultivo de arroz</t>
  </si>
  <si>
    <t>0114</t>
  </si>
  <si>
    <t>Cultivo de caña de azúcar</t>
  </si>
  <si>
    <t>Ocupaciones</t>
  </si>
  <si>
    <t>0115</t>
  </si>
  <si>
    <t>Cultivo de tabaco</t>
  </si>
  <si>
    <t>Tipos aplicables a ocupaciones y situaciones en todas las actividades</t>
  </si>
  <si>
    <t>0116</t>
  </si>
  <si>
    <t>Cultivo de plantas para fibras textiles</t>
  </si>
  <si>
    <t>0119</t>
  </si>
  <si>
    <t>Otros cultivos no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</si>
  <si>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</si>
  <si>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</si>
  <si>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</si>
  <si>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</si>
  <si>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</si>
  <si>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</si>
  <si>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</si>
  <si>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</si>
  <si>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</si>
  <si>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</si>
  <si>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</si>
  <si>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</si>
  <si>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</si>
  <si>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</si>
  <si>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</si>
  <si>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</si>
  <si>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</si>
  <si>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</si>
  <si>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0130</t>
  </si>
  <si>
    <t>Propagación de plantas</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</si>
  <si>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</si>
  <si>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</si>
  <si>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</si>
  <si>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</si>
  <si>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</si>
  <si>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</si>
  <si>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</si>
  <si>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</si>
  <si>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</si>
  <si>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</si>
  <si>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</si>
  <si>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</si>
  <si>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</si>
  <si>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</si>
  <si>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</si>
  <si>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</si>
  <si>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0150</t>
  </si>
  <si>
    <t>Producción agrícola combinada con la producción ganadera</t>
  </si>
  <si>
    <t>0161</t>
  </si>
  <si>
    <t>Actividades de apoyo a la agricultura</t>
  </si>
  <si>
    <t>0162</t>
  </si>
  <si>
    <t>Actividades de apoyo a la ganadería</t>
  </si>
  <si>
    <t>0163</t>
  </si>
  <si>
    <t>Actividades de preparación posterior a la cosecha</t>
  </si>
  <si>
    <t>0164</t>
  </si>
  <si>
    <t>Tratamiento de semillas para reproducción</t>
  </si>
  <si>
    <t>0170</t>
  </si>
  <si>
    <t>Caza, captura de animales y servicios relacionados con las mismas</t>
  </si>
  <si>
    <t>0210</t>
  </si>
  <si>
    <t>Silvicultura y otras actividades forestales</t>
  </si>
  <si>
    <t>0220</t>
  </si>
  <si>
    <t>Explotación de la madera</t>
  </si>
  <si>
    <t>0230</t>
  </si>
  <si>
    <t>Recolección de productos silvestres, excepto madera</t>
  </si>
  <si>
    <t>0240</t>
  </si>
  <si>
    <t>Servicios de apoyo a la silvicultura</t>
  </si>
  <si>
    <t>0311</t>
  </si>
  <si>
    <t>Pesca marina</t>
  </si>
  <si>
    <t>0312</t>
  </si>
  <si>
    <t>Pesca en agua dulce</t>
  </si>
  <si>
    <t>0321</t>
  </si>
  <si>
    <t>Acuicultura marina</t>
  </si>
  <si>
    <t>0322</t>
  </si>
  <si>
    <t>Acuicultura en agua dulce</t>
  </si>
  <si>
    <t>B.- Industrias extractivas</t>
  </si>
  <si>
    <t>0510</t>
  </si>
  <si>
    <t>Extracción de antracita y hulla</t>
  </si>
  <si>
    <t>0520</t>
  </si>
  <si>
    <t>Extracción de lignito</t>
  </si>
  <si>
    <t>0610</t>
  </si>
  <si>
    <t>Extracción de crudo de petróleo</t>
  </si>
  <si>
    <t>0620</t>
  </si>
  <si>
    <t>Extracción de gas natural</t>
  </si>
  <si>
    <t>0710</t>
  </si>
  <si>
    <t>Extracción de minerales de hierro</t>
  </si>
  <si>
    <t>0721</t>
  </si>
  <si>
    <t>Extracción de minerales de uranio y torio</t>
  </si>
  <si>
    <t>0729</t>
  </si>
  <si>
    <t>Extracción de otros minerales metálicos no férreos</t>
  </si>
  <si>
    <t>0811</t>
  </si>
  <si>
    <t>Extracción de piedra ornamental y para la construcción, piedra caliza, yeso, creta y pizarra</t>
  </si>
  <si>
    <t>0812</t>
  </si>
  <si>
    <t>Extracción de gravas y arenas; extracción de arcilla y caolín</t>
  </si>
  <si>
    <t>0891</t>
  </si>
  <si>
    <t>Extracción de minerales para productos químicos y fertilizantes</t>
  </si>
  <si>
    <t>0892</t>
  </si>
  <si>
    <t>Extracción de turba</t>
  </si>
  <si>
    <t>0893</t>
  </si>
  <si>
    <t>Extracción de sal</t>
  </si>
  <si>
    <t>0899</t>
  </si>
  <si>
    <t>Otras industrias extractivas n.c.o.p.</t>
  </si>
  <si>
    <t>0910</t>
  </si>
  <si>
    <t>Actividades de apoyo a la extracción de petróleo y gas natural</t>
  </si>
  <si>
    <t>0990</t>
  </si>
  <si>
    <t>Actividades de apoyo a otras industrias extractivas</t>
  </si>
  <si>
    <t>C.- Industria manufacturera</t>
  </si>
  <si>
    <t>1011</t>
  </si>
  <si>
    <t>Procesado y conservación de carne</t>
  </si>
  <si>
    <t>1012</t>
  </si>
  <si>
    <t>Procesado y conservación de volatería</t>
  </si>
  <si>
    <t>1013</t>
  </si>
  <si>
    <t>Elaboración de productos cárnicos y de volatería</t>
  </si>
  <si>
    <t>1021</t>
  </si>
  <si>
    <t>Procesado de pescados, crustáceos y moluscos</t>
  </si>
  <si>
    <t>1022</t>
  </si>
  <si>
    <t>Fabricación de conservas de pescado</t>
  </si>
  <si>
    <t>1031</t>
  </si>
  <si>
    <t>Procesado y conservación de patatas</t>
  </si>
  <si>
    <t>1032</t>
  </si>
  <si>
    <t>Elaboración de zumos de frutas y hortalizas</t>
  </si>
  <si>
    <t>1039</t>
  </si>
  <si>
    <t>Otro procesado y conservación de frutas y hortalizas</t>
  </si>
  <si>
    <t>1042</t>
  </si>
  <si>
    <t>Fabricación de margarina y grasas comestibles similares</t>
  </si>
  <si>
    <t>1043</t>
  </si>
  <si>
    <t>Fabricación de aceite de oliva</t>
  </si>
  <si>
    <t>1044</t>
  </si>
  <si>
    <t>Fabricación de otros aceites y grasas</t>
  </si>
  <si>
    <t>1052</t>
  </si>
  <si>
    <t>Elaboración de helados</t>
  </si>
  <si>
    <t>1053</t>
  </si>
  <si>
    <t>Fabricación de quesos</t>
  </si>
  <si>
    <t>1054</t>
  </si>
  <si>
    <t>Preparación de leche y otros productos lácteos</t>
  </si>
  <si>
    <t>1061</t>
  </si>
  <si>
    <t>Fabricación de productos de molinería</t>
  </si>
  <si>
    <t>1062</t>
  </si>
  <si>
    <t>Fabricación de almidones y productos amiláceos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</si>
  <si>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</si>
  <si>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</si>
  <si>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</si>
  <si>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</si>
  <si>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</si>
  <si>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</si>
  <si>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</si>
  <si>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</si>
  <si>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</si>
  <si>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</si>
  <si>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</si>
  <si>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</si>
  <si>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</si>
  <si>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</si>
  <si>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</si>
  <si>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</si>
  <si>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</si>
  <si>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</si>
  <si>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</si>
  <si>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</si>
  <si>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1091</t>
  </si>
  <si>
    <t>Fabricación de productos para la alimentación de animales de granja</t>
  </si>
  <si>
    <t>1092</t>
  </si>
  <si>
    <t>Fabricación de productos para la alimentación de animales de compañía</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</si>
  <si>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</si>
  <si>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</si>
  <si>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</si>
  <si>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</si>
  <si>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</si>
  <si>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</si>
  <si>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</si>
  <si>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</si>
  <si>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</si>
  <si>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</si>
  <si>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</si>
  <si>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</si>
  <si>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</si>
  <si>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</si>
  <si>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</si>
  <si>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Industria del tabaco</t>
  </si>
  <si>
    <t>1310</t>
  </si>
  <si>
    <t>Preparación e hilado de fibras textiles</t>
  </si>
  <si>
    <t>1320</t>
  </si>
  <si>
    <t>Fabricación de tejidos textiles</t>
  </si>
  <si>
    <t>1330</t>
  </si>
  <si>
    <t>Acabado de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</si>
  <si>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</si>
  <si>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</si>
  <si>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</si>
  <si>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</si>
  <si>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</si>
  <si>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</si>
  <si>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</si>
  <si>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</si>
  <si>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</si>
  <si>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</si>
  <si>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</si>
  <si>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</si>
  <si>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</si>
  <si>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</si>
  <si>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1411</t>
  </si>
  <si>
    <t>Confección de prendas de vestir de cuero</t>
  </si>
  <si>
    <t>1412</t>
  </si>
  <si>
    <t>Confección de ropa de trabajo</t>
  </si>
  <si>
    <t>1413</t>
  </si>
  <si>
    <t>Confección de otras prendas de vestir exteriores</t>
  </si>
  <si>
    <t>1414</t>
  </si>
  <si>
    <t>Confección de ropa interior</t>
  </si>
  <si>
    <t>1419</t>
  </si>
  <si>
    <t>Confección de otras prendas de vestir y accesorios</t>
  </si>
  <si>
    <t>1420</t>
  </si>
  <si>
    <t>Fabricación de artículos de peletería</t>
  </si>
  <si>
    <t>1431</t>
  </si>
  <si>
    <t>Confección de calcetería</t>
  </si>
  <si>
    <t>1439</t>
  </si>
  <si>
    <t>Confección de otras prendas de vestir de punto</t>
  </si>
  <si>
    <t>1511</t>
  </si>
  <si>
    <t>Preparación, curtido y acabado del cuero; preparación y teñido de pieles</t>
  </si>
  <si>
    <t>1512</t>
  </si>
  <si>
    <t>Fabricación de artículos de marroquinería, viaje y de guarnicionería y talabartería</t>
  </si>
  <si>
    <t>1520</t>
  </si>
  <si>
    <t>Fabricación de calzado</t>
  </si>
  <si>
    <t>1610</t>
  </si>
  <si>
    <t>Aserrado y cepillado de la madera</t>
  </si>
  <si>
    <t>1621</t>
  </si>
  <si>
    <t>Fabricación de chapas y tableros de madera</t>
  </si>
  <si>
    <t>1622</t>
  </si>
  <si>
    <t>Fabricación de suelos de madera ensamblados</t>
  </si>
  <si>
    <t>1623</t>
  </si>
  <si>
    <t>Fabricación de otras estructuras de madera y piezas de carpintería y ebanistería para la construcció</t>
  </si>
  <si>
    <t>1624</t>
  </si>
  <si>
    <t>Fabricación de envases y embalajes de madera</t>
  </si>
  <si>
    <t>1629</t>
  </si>
  <si>
    <t>Fabricación de otros productos de madera; artículos de corcho, cestería y espartería</t>
  </si>
  <si>
    <t>1711</t>
  </si>
  <si>
    <t>Fabricación de pasta papelera</t>
  </si>
  <si>
    <t>1712</t>
  </si>
  <si>
    <t>Fabricación de papel y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</si>
  <si>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</si>
  <si>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</si>
  <si>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</si>
  <si>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</si>
  <si>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</si>
  <si>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</si>
  <si>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</si>
  <si>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</si>
  <si>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</si>
  <si>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</si>
  <si>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1811</t>
  </si>
  <si>
    <t>Artes gráficas y servicios relacionados con las mismas</t>
  </si>
  <si>
    <t>1812</t>
  </si>
  <si>
    <t>Otras actividades de impresión y artes gráficas</t>
  </si>
  <si>
    <t>1813</t>
  </si>
  <si>
    <t>Servicios de preimpresión y preparación de soportes</t>
  </si>
  <si>
    <t>1814</t>
  </si>
  <si>
    <t>Encuadernación y servicios relacionados con la misma</t>
  </si>
  <si>
    <t>1820</t>
  </si>
  <si>
    <t>Reproducción de soportes grabados</t>
  </si>
  <si>
    <t>1910</t>
  </si>
  <si>
    <t>Coquerías</t>
  </si>
  <si>
    <t>1920</t>
  </si>
  <si>
    <t>Refino de petróleo</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</si>
  <si>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</si>
  <si>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</si>
  <si>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</si>
  <si>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</si>
  <si>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</si>
  <si>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</si>
  <si>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</si>
  <si>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</si>
  <si>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</si>
  <si>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</si>
  <si>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</si>
  <si>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</si>
  <si>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</si>
  <si>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</si>
  <si>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2020</t>
  </si>
  <si>
    <t>Fabricación de pesticidas y otros productos agroquímicos</t>
  </si>
  <si>
    <t>2030</t>
  </si>
  <si>
    <t>Fabricación de pinturas, barnices y revestimientos similares; tintas de imprenta y masillas</t>
  </si>
  <si>
    <t>2041</t>
  </si>
  <si>
    <t>Fabricación de jabones, detergentes y otros artículos de limpieza y abrillantamiento</t>
  </si>
  <si>
    <t>2042</t>
  </si>
  <si>
    <t>Fabricación de perfumes y cosméticos</t>
  </si>
  <si>
    <t>2051</t>
  </si>
  <si>
    <t>Fabricación de explosivos</t>
  </si>
  <si>
    <t>2052</t>
  </si>
  <si>
    <t>Fabricación de colas</t>
  </si>
  <si>
    <t>2053</t>
  </si>
  <si>
    <t>Fabricación de aceites esenciales</t>
  </si>
  <si>
    <t>2059</t>
  </si>
  <si>
    <t>Fabricación de otros productos químicos n.c.o.p.</t>
  </si>
  <si>
    <t>2060</t>
  </si>
  <si>
    <t>Fabricación de fibras artificiales y sintéticas</t>
  </si>
  <si>
    <t>2110</t>
  </si>
  <si>
    <t>Fabricación de productos farmacéuticos de base</t>
  </si>
  <si>
    <t>2120</t>
  </si>
  <si>
    <t>Fabricación de especialidades farmacéuticas</t>
  </si>
  <si>
    <t>2211</t>
  </si>
  <si>
    <t>Fabricación de neumáticos y cámaras de caucho; reconstrucción y recauchutado de neumáticos</t>
  </si>
  <si>
    <t>2219</t>
  </si>
  <si>
    <t>Fabricación de otros productos de caucho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</si>
  <si>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</si>
  <si>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</si>
  <si>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</si>
  <si>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</si>
  <si>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</si>
  <si>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</si>
  <si>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</si>
  <si>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</si>
  <si>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2311</t>
  </si>
  <si>
    <t>Fabricación de vidrio plano</t>
  </si>
  <si>
    <t>2312</t>
  </si>
  <si>
    <t>Manipulado y transformación de vidrio plano</t>
  </si>
  <si>
    <t>2313</t>
  </si>
  <si>
    <t>Fabricación de vidrio hueco</t>
  </si>
  <si>
    <t>2314</t>
  </si>
  <si>
    <t>Fabricación de fibra de vidrio</t>
  </si>
  <si>
    <t>2319</t>
  </si>
  <si>
    <t>Fabricación y manipulado de otro vidrio, incluido el vidrio técnico</t>
  </si>
  <si>
    <t>2320</t>
  </si>
  <si>
    <t>Fabricación de productos cerámicos refractarios</t>
  </si>
  <si>
    <t>2331</t>
  </si>
  <si>
    <t>Fabricación de azulejos y baldosas de cerámica</t>
  </si>
  <si>
    <t>2332</t>
  </si>
  <si>
    <t>Fabricación de ladrillos, tejas y productos de tierras cocidas para la construcción</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</si>
  <si>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</si>
  <si>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</si>
  <si>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</si>
  <si>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</si>
  <si>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</si>
  <si>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</si>
  <si>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</si>
  <si>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</si>
  <si>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</si>
  <si>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Fabricación de otros productos cerámicos</t>
  </si>
  <si>
    <t>2351</t>
  </si>
  <si>
    <t>Fabricación de cemento</t>
  </si>
  <si>
    <t>2352</t>
  </si>
  <si>
    <t>Fabricación de cal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</si>
  <si>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</si>
  <si>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</si>
  <si>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</si>
  <si>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</si>
  <si>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</si>
  <si>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</si>
  <si>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</si>
  <si>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</si>
  <si>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</si>
  <si>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</si>
  <si>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</si>
  <si>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</si>
  <si>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2370</t>
  </si>
  <si>
    <t>Corte, tallado y acabado de la piedra</t>
  </si>
  <si>
    <t>2391</t>
  </si>
  <si>
    <t>Fabricación de productos abrasivos</t>
  </si>
  <si>
    <t>2399</t>
  </si>
  <si>
    <t>Fabricación de otros productos minerales no metálicos n.c.o.p.</t>
  </si>
  <si>
    <t>2410</t>
  </si>
  <si>
    <t>Fabricación de productos básicos de hierro, acero y ferroaleaciones</t>
  </si>
  <si>
    <t>2420</t>
  </si>
  <si>
    <t>Fabricación de tubos, tuberías, perfiles huecos y sus accesorios, de acero</t>
  </si>
  <si>
    <t>2431</t>
  </si>
  <si>
    <t>Estirado en frío</t>
  </si>
  <si>
    <t>2432</t>
  </si>
  <si>
    <t>Laminación en frío</t>
  </si>
  <si>
    <t>2433</t>
  </si>
  <si>
    <t>Producción de perfiles en frío por conformación con plegado</t>
  </si>
  <si>
    <t>2434</t>
  </si>
  <si>
    <t>Trefilado en frío</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</si>
  <si>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</si>
  <si>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</si>
  <si>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</si>
  <si>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</si>
  <si>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</si>
  <si>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</si>
  <si>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</si>
  <si>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</si>
  <si>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</si>
  <si>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</si>
  <si>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</si>
  <si>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</si>
  <si>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2451</t>
  </si>
  <si>
    <t>Fundición de hierro</t>
  </si>
  <si>
    <t>2452</t>
  </si>
  <si>
    <t>Fundición de acero</t>
  </si>
  <si>
    <t>2453</t>
  </si>
  <si>
    <t>Fundición de metales ligeros</t>
  </si>
  <si>
    <t>2454</t>
  </si>
  <si>
    <t>Fundición de otros metales no férreos</t>
  </si>
  <si>
    <t>2511</t>
  </si>
  <si>
    <t>Fabricación de estructuras metálicas y sus componentes</t>
  </si>
  <si>
    <t>2512</t>
  </si>
  <si>
    <t>Fabricación de carpintería metálica</t>
  </si>
  <si>
    <t>2521</t>
  </si>
  <si>
    <t>Fabricación de radiadores y calderas para calefacción central</t>
  </si>
  <si>
    <t>2529</t>
  </si>
  <si>
    <t>Fabricación de otras cisternas, grandes depósitos y contenedores de metal</t>
  </si>
  <si>
    <t>2530</t>
  </si>
  <si>
    <t>Fabricación de generadores de vapor, excepto calderas de calefacción central</t>
  </si>
  <si>
    <t>2540</t>
  </si>
  <si>
    <t>Fabricación de armas y municiones</t>
  </si>
  <si>
    <t>2550</t>
  </si>
  <si>
    <t>Forja, estampación y embutición de metales; metalurgia de polvos</t>
  </si>
  <si>
    <t>2561</t>
  </si>
  <si>
    <t>Tratamiento y revestimiento de metales</t>
  </si>
  <si>
    <t>2562</t>
  </si>
  <si>
    <t>Ingeniería mecánica por cuenta de terceros</t>
  </si>
  <si>
    <t>2571</t>
  </si>
  <si>
    <t>Fabricación de artículos de cuchillería y cubertería</t>
  </si>
  <si>
    <t>2572</t>
  </si>
  <si>
    <t>Fabricación de cerraduras y herrajes</t>
  </si>
  <si>
    <t>2573</t>
  </si>
  <si>
    <t>Fabricación de herramientas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</si>
  <si>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</si>
  <si>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</si>
  <si>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</si>
  <si>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</si>
  <si>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</si>
  <si>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</si>
  <si>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</si>
  <si>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</si>
  <si>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</si>
  <si>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</si>
  <si>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2611</t>
  </si>
  <si>
    <t>Fabricación de componentes electrónicos</t>
  </si>
  <si>
    <t>2612</t>
  </si>
  <si>
    <t>Fabricación de circuitos impresos ensamblados</t>
  </si>
  <si>
    <t>2620</t>
  </si>
  <si>
    <t>Fabricación de ordenadores y equipos periféricos</t>
  </si>
  <si>
    <t>2630</t>
  </si>
  <si>
    <t>Fabricación de equipos de telecomunicaciones</t>
  </si>
  <si>
    <t>2640</t>
  </si>
  <si>
    <t>Fabricación de productos electrónicos de consumo</t>
  </si>
  <si>
    <t>2651</t>
  </si>
  <si>
    <t>Fabricación de instrumentos y aparatos de medida, verificación y navegación</t>
  </si>
  <si>
    <t>2652</t>
  </si>
  <si>
    <t>Fabricación de relojes</t>
  </si>
  <si>
    <t>2660</t>
  </si>
  <si>
    <t>Fabricación de equipos de radiación, electromédicos y electroterapéuticos</t>
  </si>
  <si>
    <t>2670</t>
  </si>
  <si>
    <t>Fabricación de instrumentos de óptica y equipo fotográfico</t>
  </si>
  <si>
    <t>2680</t>
  </si>
  <si>
    <t>Fabricación de soportes magnéticos y ópticos</t>
  </si>
  <si>
    <t>2711</t>
  </si>
  <si>
    <t>Fabricación de motores, generadores y transformadores eléctricos</t>
  </si>
  <si>
    <t>2712</t>
  </si>
  <si>
    <t>Fabricación de aparatos de distribución y control eléctrico</t>
  </si>
  <si>
    <t>2720</t>
  </si>
  <si>
    <t>Fabricación de pilas y acumuladores eléctricos</t>
  </si>
  <si>
    <t>2731</t>
  </si>
  <si>
    <t>Fabricación de cables de fibra óptica</t>
  </si>
  <si>
    <t>2732</t>
  </si>
  <si>
    <t>Fabricación de otros hilos y cables electrónicos y eléctricos</t>
  </si>
  <si>
    <t>2733</t>
  </si>
  <si>
    <t>Fabricación de dispositivos de cableado</t>
  </si>
  <si>
    <t>2740</t>
  </si>
  <si>
    <t>Fabricación de lámparas y aparatos eléctricos de iluminación</t>
  </si>
  <si>
    <t>2751</t>
  </si>
  <si>
    <t>Fabricación de electrodomésticos</t>
  </si>
  <si>
    <t>2752</t>
  </si>
  <si>
    <t>Fabricación de aparatos domésticos no eléctricos</t>
  </si>
  <si>
    <t>2790</t>
  </si>
  <si>
    <t>Fabricación de otro material y equipo eléctrico</t>
  </si>
  <si>
    <t>2811</t>
  </si>
  <si>
    <t>Fabricación de motores y turbinas, excepto los destinados a aeronaves, vehículos automóviles y ciclo</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</si>
  <si>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</si>
  <si>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</si>
  <si>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</si>
  <si>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</si>
  <si>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</si>
  <si>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</si>
  <si>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</si>
  <si>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</si>
  <si>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</si>
  <si>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</si>
  <si>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</si>
  <si>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</si>
  <si>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</si>
  <si>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</si>
  <si>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</si>
  <si>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</si>
  <si>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</si>
  <si>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</si>
  <si>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</si>
  <si>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</si>
  <si>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2830</t>
  </si>
  <si>
    <t>Fabricación de maquinaria agraria y forestal</t>
  </si>
  <si>
    <t>2841</t>
  </si>
  <si>
    <t>Fabricación de máquinas herramienta para trabajar el metal</t>
  </si>
  <si>
    <t>2849</t>
  </si>
  <si>
    <t>Fabricación de otras máquinas herramienta</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</si>
  <si>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</si>
  <si>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</si>
  <si>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</si>
  <si>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</si>
  <si>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</si>
  <si>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</si>
  <si>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</si>
  <si>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</si>
  <si>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</si>
  <si>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</si>
  <si>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</si>
  <si>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</si>
  <si>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</si>
  <si>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</si>
  <si>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2910</t>
  </si>
  <si>
    <t>Fabricación de vehículos de motor</t>
  </si>
  <si>
    <t>2920</t>
  </si>
  <si>
    <t>Fabricación de carrocerías para vehículos de motor; fabricación de remolques y semirremolques</t>
  </si>
  <si>
    <t>2931</t>
  </si>
  <si>
    <t>Fabricación de equipos eléctricos y electrónicos para vehículos de motor</t>
  </si>
  <si>
    <t>2932</t>
  </si>
  <si>
    <t>Fabricación de otros componentes, piezas y accesorios para vehículos de motor</t>
  </si>
  <si>
    <t>3011</t>
  </si>
  <si>
    <t>Construcción de barcos y estructuras flotantes</t>
  </si>
  <si>
    <t>3012</t>
  </si>
  <si>
    <t>Construcción de embarcaciones de recreo y deporte</t>
  </si>
  <si>
    <t>3020</t>
  </si>
  <si>
    <t>Fabricación de locomotoras y material ferroviario</t>
  </si>
  <si>
    <t>3030</t>
  </si>
  <si>
    <t>Construcción aeronáutica y espacial y su maquinaria</t>
  </si>
  <si>
    <t>3040</t>
  </si>
  <si>
    <t>Fabricación de vehículos militares de combate</t>
  </si>
  <si>
    <t>3091</t>
  </si>
  <si>
    <t>Fabricación de motocicletas</t>
  </si>
  <si>
    <t>3092</t>
  </si>
  <si>
    <t>Fabricación de bicicletas y de vehículos para personas con discapacidad</t>
  </si>
  <si>
    <t>3099</t>
  </si>
  <si>
    <t>Fabricación de otro material de transporte n.c.o.p.</t>
  </si>
  <si>
    <t>3101</t>
  </si>
  <si>
    <t>Fabricación de muebles de oficina y de establecimientos comerciales</t>
  </si>
  <si>
    <t>3102</t>
  </si>
  <si>
    <t>Fabricación de muebles de cocina</t>
  </si>
  <si>
    <t>3103</t>
  </si>
  <si>
    <t>Fabricación de colchones</t>
  </si>
  <si>
    <t>3109</t>
  </si>
  <si>
    <t>Fabricación de otros muebles</t>
  </si>
  <si>
    <t>3211</t>
  </si>
  <si>
    <t>Fabricación de monedas</t>
  </si>
  <si>
    <t>3212</t>
  </si>
  <si>
    <t>Fabricación de artículos de joyería y artículos similares</t>
  </si>
  <si>
    <t>3213</t>
  </si>
  <si>
    <t>Fabricación de artículos de bisutería y artículos similares</t>
  </si>
  <si>
    <t>3220</t>
  </si>
  <si>
    <t>Fabricación de instrumentos musicales</t>
  </si>
  <si>
    <t>3230</t>
  </si>
  <si>
    <t>Fabricación de artículos de deporte</t>
  </si>
  <si>
    <t>3240</t>
  </si>
  <si>
    <t>Fabricación de juegos y juguetes</t>
  </si>
  <si>
    <t>3250</t>
  </si>
  <si>
    <t>Fabricación de instrumentos y suministros médicos y odontológicos</t>
  </si>
  <si>
    <t>3291</t>
  </si>
  <si>
    <t>Fabricación de escobas, brochas y cepillos</t>
  </si>
  <si>
    <t>3299</t>
  </si>
  <si>
    <t>Otras industrias manufactureras n.c.o.p.</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</si>
  <si>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</si>
  <si>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</si>
  <si>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</si>
  <si>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</si>
  <si>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</si>
  <si>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</si>
  <si>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</si>
  <si>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</si>
  <si>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</si>
  <si>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</si>
  <si>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</si>
  <si>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</si>
  <si>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</si>
  <si>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</si>
  <si>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</si>
  <si>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</si>
  <si>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3320</t>
  </si>
  <si>
    <t>Instalación de máquinas y equipos industriales</t>
  </si>
  <si>
    <t>D.- Suministro de energía eléctrica, gas, vapor y aire acondicionado</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</si>
  <si>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</si>
  <si>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</si>
  <si>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</si>
  <si>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</si>
  <si>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</si>
  <si>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</si>
  <si>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</si>
  <si>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</si>
  <si>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</si>
  <si>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</si>
  <si>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</si>
  <si>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</si>
  <si>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</si>
  <si>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</si>
  <si>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</si>
  <si>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</si>
  <si>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3521</t>
  </si>
  <si>
    <t>Producción de gas</t>
  </si>
  <si>
    <t>3522</t>
  </si>
  <si>
    <t>Distribución por tubería de combustibles gaseosos</t>
  </si>
  <si>
    <t>3523</t>
  </si>
  <si>
    <t>Comercio de gas por tubería</t>
  </si>
  <si>
    <t>3530</t>
  </si>
  <si>
    <t>Suministro de vapor y aire acondicionado</t>
  </si>
  <si>
    <t>E.- Suministro de agua, actividades de saneamiento, gestión de residuos y descontaminación</t>
  </si>
  <si>
    <t>3600</t>
  </si>
  <si>
    <t>Captación, depuración y distribución de agua</t>
  </si>
  <si>
    <t>3700</t>
  </si>
  <si>
    <t>Recogida y tratamiento de aguas residuales</t>
  </si>
  <si>
    <t>3811</t>
  </si>
  <si>
    <t>Recogida de residuos no peligrosos</t>
  </si>
  <si>
    <t>3812</t>
  </si>
  <si>
    <t>Recogida de residuos peligrosos</t>
  </si>
  <si>
    <t>3821</t>
  </si>
  <si>
    <t>Tratamiento y eliminación de residuos no peligrosos</t>
  </si>
  <si>
    <t>3822</t>
  </si>
  <si>
    <t>Tratamiento y eliminación de residuos peligrosos</t>
  </si>
  <si>
    <t>3831</t>
  </si>
  <si>
    <t>Separación y clasificación de materiales</t>
  </si>
  <si>
    <t>3832</t>
  </si>
  <si>
    <t>Valorización de materiales ya clasificados</t>
  </si>
  <si>
    <t>3900</t>
  </si>
  <si>
    <t>Actividades de descontaminación y otros servicios de gestión de residuos</t>
  </si>
  <si>
    <t>F.- Construcción</t>
  </si>
  <si>
    <t>4110</t>
  </si>
  <si>
    <t>Promoción inmobiliaria</t>
  </si>
  <si>
    <t>4121</t>
  </si>
  <si>
    <t>Construcción de edificios residenciales</t>
  </si>
  <si>
    <t>4122</t>
  </si>
  <si>
    <t>Construcción de edificios no residenciales</t>
  </si>
  <si>
    <t>4211</t>
  </si>
  <si>
    <t>Construcción de carreteras y autopistas</t>
  </si>
  <si>
    <t>4212</t>
  </si>
  <si>
    <t>Construcción de vías férreas de superficie y subterráneas</t>
  </si>
  <si>
    <t>4213</t>
  </si>
  <si>
    <t>Construcción de puentes y túneles</t>
  </si>
  <si>
    <t>4221</t>
  </si>
  <si>
    <t>Construcción de redes para fluidos</t>
  </si>
  <si>
    <t>4222</t>
  </si>
  <si>
    <t>Construcción de redes eléctricas y de telecomunicaciones</t>
  </si>
  <si>
    <t>4291</t>
  </si>
  <si>
    <t>Obras hidráulicas</t>
  </si>
  <si>
    <t>4299</t>
  </si>
  <si>
    <t>Construcción de otros proyectos de ingeniería civil n.c.o.p.</t>
  </si>
  <si>
    <t>4311</t>
  </si>
  <si>
    <t>Demolición</t>
  </si>
  <si>
    <t>4312</t>
  </si>
  <si>
    <t>Preparación de terrenos</t>
  </si>
  <si>
    <t>4313</t>
  </si>
  <si>
    <t>Perforaciones y sondeos</t>
  </si>
  <si>
    <t>4321</t>
  </si>
  <si>
    <t>Instalaciones eléctricas</t>
  </si>
  <si>
    <t>4322</t>
  </si>
  <si>
    <t>Fontanería, instalaciones de sistemas de calefacción y aire acondicionado</t>
  </si>
  <si>
    <t>4329</t>
  </si>
  <si>
    <t>Otras instalaciones en obras de construcción</t>
  </si>
  <si>
    <t>4331</t>
  </si>
  <si>
    <t>Revocamiento</t>
  </si>
  <si>
    <t>4332</t>
  </si>
  <si>
    <t>Instalación de carpintería</t>
  </si>
  <si>
    <t>4333</t>
  </si>
  <si>
    <t>Revestimiento de suelos y paredes</t>
  </si>
  <si>
    <t>4334</t>
  </si>
  <si>
    <t>Pintura y acristalamiento</t>
  </si>
  <si>
    <t>4339</t>
  </si>
  <si>
    <t>Otro acabado de edificios</t>
  </si>
  <si>
    <t>4391</t>
  </si>
  <si>
    <t>Construcción de cubiertas</t>
  </si>
  <si>
    <t>4399</t>
  </si>
  <si>
    <t>Otras actividades de construcción especializada n.c.o.p.</t>
  </si>
  <si>
    <t>G.- Comercio al por mayor y al por menor; reparación de vehículos de motor y motocicletas</t>
  </si>
  <si>
    <t>4511</t>
  </si>
  <si>
    <t>Venta de automóviles y vehículos de motor ligeros</t>
  </si>
  <si>
    <t>4519</t>
  </si>
  <si>
    <t>Venta de otros vehículos de motor</t>
  </si>
  <si>
    <t>4520</t>
  </si>
  <si>
    <t>Mantenimiento y reparación de vehículos de motor</t>
  </si>
  <si>
    <t>4531</t>
  </si>
  <si>
    <t>Comercio al por mayor de repuestos y accesorios de vehículos de motor</t>
  </si>
  <si>
    <t>4532</t>
  </si>
  <si>
    <t>Comercio al por menor de repuestos y accesorios de vehículos de motor</t>
  </si>
  <si>
    <t>4540</t>
  </si>
  <si>
    <t>Venta, mantenimiento y reparación de motocicletas y de sus repuestos y accesorios</t>
  </si>
  <si>
    <t>4611</t>
  </si>
  <si>
    <t xml:space="preserve">Intermediarios del comercio de materias primas agrarias, animales vivos, materias primas textiles y </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</si>
  <si>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</si>
  <si>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</si>
  <si>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</si>
  <si>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</si>
  <si>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</si>
  <si>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</si>
  <si>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</si>
  <si>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</si>
  <si>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</si>
  <si>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</si>
  <si>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</si>
  <si>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</si>
  <si>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</si>
  <si>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</si>
  <si>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</si>
  <si>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</si>
  <si>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</si>
  <si>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</si>
  <si>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</si>
  <si>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</si>
  <si>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</si>
  <si>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</si>
  <si>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</si>
  <si>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</si>
  <si>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</si>
  <si>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</si>
  <si>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</si>
  <si>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</si>
  <si>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</si>
  <si>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</si>
  <si>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</si>
  <si>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</si>
  <si>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</si>
  <si>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</si>
  <si>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</si>
  <si>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</si>
  <si>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</si>
  <si>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</si>
  <si>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</si>
  <si>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</si>
  <si>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</si>
  <si>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</si>
  <si>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</si>
  <si>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</si>
  <si>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</si>
  <si>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</si>
  <si>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</si>
  <si>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</si>
  <si>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</si>
  <si>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</si>
  <si>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</si>
  <si>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</si>
  <si>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</si>
  <si>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</si>
  <si>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</si>
  <si>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</si>
  <si>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</si>
  <si>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</si>
  <si>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</si>
  <si>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</si>
  <si>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4651</t>
  </si>
  <si>
    <t>Comercio al por mayor de ordenadores, equipos periféricos y programas informáticos</t>
  </si>
  <si>
    <t>4652</t>
  </si>
  <si>
    <t>Comercio al por mayor de equipos electrónicos y de telecomunicaciones y sus componentes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</si>
  <si>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</si>
  <si>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</si>
  <si>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</si>
  <si>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</si>
  <si>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</si>
  <si>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</si>
  <si>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</si>
  <si>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</si>
  <si>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</si>
  <si>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</si>
  <si>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</si>
  <si>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</si>
  <si>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</si>
  <si>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</si>
  <si>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</si>
  <si>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</si>
  <si>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</si>
  <si>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</si>
  <si>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</si>
  <si>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</si>
  <si>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</si>
  <si>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</si>
  <si>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</si>
  <si>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</si>
  <si>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</si>
  <si>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</si>
  <si>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</si>
  <si>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</si>
  <si>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4690</t>
  </si>
  <si>
    <t>Comercio al por mayor no especializado</t>
  </si>
  <si>
    <t>4711</t>
  </si>
  <si>
    <t>Comercio al por menor en establecimientos no especializados, con predominio en productos alimenticio</t>
  </si>
  <si>
    <t>4719</t>
  </si>
  <si>
    <t>Otro comercio al por menor en establecimientos no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</si>
  <si>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</si>
  <si>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</si>
  <si>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</si>
  <si>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</si>
  <si>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</si>
  <si>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</si>
  <si>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</si>
  <si>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</si>
  <si>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</si>
  <si>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</si>
  <si>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</si>
  <si>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</si>
  <si>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</si>
  <si>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</si>
  <si>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4730</t>
  </si>
  <si>
    <t>Comercio al por menor de combustible para la automoción en establecimientos especializados</t>
  </si>
  <si>
    <t>4741</t>
  </si>
  <si>
    <t>Comercio al por menor de ordenadores, equipos periféricos y programas informáticos en establecimient</t>
  </si>
  <si>
    <t>4742</t>
  </si>
  <si>
    <t>Comercio al por menor de equipos de telecomunicaciones en establecimientos especializados</t>
  </si>
  <si>
    <t>4743</t>
  </si>
  <si>
    <t>Comercio al por menor de equipos de audio y vídeo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</si>
  <si>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</si>
  <si>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</si>
  <si>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</si>
  <si>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</si>
  <si>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</si>
  <si>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t>
  </si>
  <si>
    <t>4754</t>
  </si>
  <si>
    <t>Comercio al por menor de aparatos electrodomésticos en establecimientos especializados</t>
  </si>
  <si>
    <t>4759</t>
  </si>
  <si>
    <t>Comercio al por menor de muebles, aparatos de iluminación y otros artículos de uso doméstico en esta</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</si>
  <si>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</si>
  <si>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</si>
  <si>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</si>
  <si>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</si>
  <si>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</si>
  <si>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</si>
  <si>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</si>
  <si>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</si>
  <si>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</si>
  <si>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</si>
  <si>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</si>
  <si>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</si>
  <si>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</si>
  <si>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</si>
  <si>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</si>
  <si>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</si>
  <si>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</si>
  <si>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</si>
  <si>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</si>
  <si>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</si>
  <si>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</si>
  <si>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</si>
  <si>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</si>
  <si>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</si>
  <si>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</si>
  <si>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</si>
  <si>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</si>
  <si>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</si>
  <si>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4781</t>
  </si>
  <si>
    <t>Comercio al por menor de productos alimenticios, bebidas y tabaco en puestos de venta y en mercadill</t>
  </si>
  <si>
    <t>4782</t>
  </si>
  <si>
    <t>Comercio al por menor de productos textiles, prendas de vestir y calzado en puestos de venta y en me</t>
  </si>
  <si>
    <t>4789</t>
  </si>
  <si>
    <t>Comercio al por menor de otros productos en puestos de venta y en mercadillos</t>
  </si>
  <si>
    <t>4791</t>
  </si>
  <si>
    <t>Comercio al por menor por correspondencia o Internet</t>
  </si>
  <si>
    <t>4799</t>
  </si>
  <si>
    <t>Otro comercio al por menor no realizado ni en establecimientos, ni en puestos de venta ni en mercadi</t>
  </si>
  <si>
    <t>H.- Transporte y almacenamiento</t>
  </si>
  <si>
    <t>4910</t>
  </si>
  <si>
    <t>Transporte interurbano de pasajeros por ferrocarril</t>
  </si>
  <si>
    <t>4920</t>
  </si>
  <si>
    <t>Transporte de mercancías por ferrocarril</t>
  </si>
  <si>
    <t>4931</t>
  </si>
  <si>
    <t>Transporte terrestre urbano y suburbano de pasajeros</t>
  </si>
  <si>
    <t>4932</t>
  </si>
  <si>
    <t>Transporte por taxi</t>
  </si>
  <si>
    <t>4939</t>
  </si>
  <si>
    <t>tipos de transporte terrestre de pasajeros n.c.o.p.</t>
  </si>
  <si>
    <t>4941</t>
  </si>
  <si>
    <t>Transporte de mercancías por carretera</t>
  </si>
  <si>
    <t>4942</t>
  </si>
  <si>
    <t>Servicios de mudanza</t>
  </si>
  <si>
    <t>4950</t>
  </si>
  <si>
    <t>Transporte por tubería</t>
  </si>
  <si>
    <t>5010</t>
  </si>
  <si>
    <t>Transporte marítimo de pasajeros</t>
  </si>
  <si>
    <t>5020</t>
  </si>
  <si>
    <t>Transporte marítimo de mercancías</t>
  </si>
  <si>
    <t>5030</t>
  </si>
  <si>
    <t>Transporte de pasajeros por vías navegables interiores</t>
  </si>
  <si>
    <t>5040</t>
  </si>
  <si>
    <t>Transporte de mercancías por vías navegables interiores</t>
  </si>
  <si>
    <t>5110</t>
  </si>
  <si>
    <t>Transporte aéreo de pasajeros</t>
  </si>
  <si>
    <t>5121</t>
  </si>
  <si>
    <t>Transporte aéreo de mercancías</t>
  </si>
  <si>
    <t>5122</t>
  </si>
  <si>
    <t>Transporte espacial</t>
  </si>
  <si>
    <t>5210</t>
  </si>
  <si>
    <t>Depósito y almacenamiento</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</si>
  <si>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</si>
  <si>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</si>
  <si>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</si>
  <si>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</si>
  <si>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</si>
  <si>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</si>
  <si>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</si>
  <si>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</si>
  <si>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</si>
  <si>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</si>
  <si>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5310</t>
  </si>
  <si>
    <t>Actividades postales sometidas a la obligación del servicio universal</t>
  </si>
  <si>
    <t>5320</t>
  </si>
  <si>
    <t>Otras actividades postales y de correos</t>
  </si>
  <si>
    <t>I.- Hostelería</t>
  </si>
  <si>
    <t>5510</t>
  </si>
  <si>
    <t>Hoteles y alojamientos similares</t>
  </si>
  <si>
    <t>5520</t>
  </si>
  <si>
    <t>Alojamientos turísticos y otros alojamientos de corta estancia</t>
  </si>
  <si>
    <t>5530</t>
  </si>
  <si>
    <t>Campings y aparcamientos para caravanas</t>
  </si>
  <si>
    <t>5590</t>
  </si>
  <si>
    <t>Otros alojamientos</t>
  </si>
  <si>
    <t>5610</t>
  </si>
  <si>
    <t>Restaurantes y puestos de comidas</t>
  </si>
  <si>
    <t>5621</t>
  </si>
  <si>
    <t>Provisión de comidas preparadas para eventos</t>
  </si>
  <si>
    <t>5629</t>
  </si>
  <si>
    <t>Otros servicios de comidas</t>
  </si>
  <si>
    <t>5630</t>
  </si>
  <si>
    <t>Establecimientos de bebidas</t>
  </si>
  <si>
    <t>J.- Información y comunicaciones</t>
  </si>
  <si>
    <t>5811</t>
  </si>
  <si>
    <t>Edición de libros</t>
  </si>
  <si>
    <t>5812</t>
  </si>
  <si>
    <t>Edición de directorios y guías de direcciones postales</t>
  </si>
  <si>
    <t>5813</t>
  </si>
  <si>
    <t>Edición de periódicos</t>
  </si>
  <si>
    <t>5814</t>
  </si>
  <si>
    <t>Edición de revistas</t>
  </si>
  <si>
    <t>5819</t>
  </si>
  <si>
    <t>Otras actividades editoriales</t>
  </si>
  <si>
    <t>5821</t>
  </si>
  <si>
    <t>Edición de videojuegos</t>
  </si>
  <si>
    <t>5829</t>
  </si>
  <si>
    <t>Edición de otros programas informáticos</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</si>
  <si>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</si>
  <si>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</si>
  <si>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</si>
  <si>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</si>
  <si>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</si>
  <si>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</si>
  <si>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</si>
  <si>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</si>
  <si>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</si>
  <si>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</si>
  <si>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</si>
  <si>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</si>
  <si>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5920</t>
  </si>
  <si>
    <t>Actividades de grabación de sonido y edición musical</t>
  </si>
  <si>
    <t>6010</t>
  </si>
  <si>
    <t>Actividades de radiodifusión</t>
  </si>
  <si>
    <t>6020</t>
  </si>
  <si>
    <t>Actividades de programación y emisión de televisión</t>
  </si>
  <si>
    <t>6110</t>
  </si>
  <si>
    <t>Telecomunicaciones por cable</t>
  </si>
  <si>
    <t>6120</t>
  </si>
  <si>
    <t>Telecomunicaciones inalámbricas</t>
  </si>
  <si>
    <t>6130</t>
  </si>
  <si>
    <t>Telecomunicaciones por satélite</t>
  </si>
  <si>
    <t>6190</t>
  </si>
  <si>
    <t>Otras actividades de telecomunicaciones</t>
  </si>
  <si>
    <t>6201</t>
  </si>
  <si>
    <t>Actividades de programación informática</t>
  </si>
  <si>
    <t>6202</t>
  </si>
  <si>
    <t>Actividades de consultoría informática</t>
  </si>
  <si>
    <t>6203</t>
  </si>
  <si>
    <t>Gestión de recursos informáticos</t>
  </si>
  <si>
    <t>6209</t>
  </si>
  <si>
    <t>Otros servicios relacionados con las tecnologías de la información y la informática</t>
  </si>
  <si>
    <t>6311</t>
  </si>
  <si>
    <t>Proceso de datos, hosting y actividades relacionadas</t>
  </si>
  <si>
    <t>6312</t>
  </si>
  <si>
    <t>Portales web</t>
  </si>
  <si>
    <t>6391</t>
  </si>
  <si>
    <t>Actividades de las agencias de noticias</t>
  </si>
  <si>
    <t>6399</t>
  </si>
  <si>
    <t>Otros servicios de información n.c.o.p.</t>
  </si>
  <si>
    <t>K.- Actividades financieras y de seguros</t>
  </si>
  <si>
    <t>6411</t>
  </si>
  <si>
    <t>Banco central</t>
  </si>
  <si>
    <t>6419</t>
  </si>
  <si>
    <t>Otra intermediación monetaria</t>
  </si>
  <si>
    <t>6420</t>
  </si>
  <si>
    <t>Actividades de las sociedades holding</t>
  </si>
  <si>
    <t>6430</t>
  </si>
  <si>
    <t>Inversión colectiva, fondos y entidades financieras similares</t>
  </si>
  <si>
    <t>6491</t>
  </si>
  <si>
    <t>Arrendamiento financiero</t>
  </si>
  <si>
    <t>6492</t>
  </si>
  <si>
    <t>Otras actividades crediticias</t>
  </si>
  <si>
    <t>6499</t>
  </si>
  <si>
    <t>Otros servicios financieros, excepto seguros y fondos de pensiones n.c.o.p.</t>
  </si>
  <si>
    <t>6511</t>
  </si>
  <si>
    <t>Seguros de vida</t>
  </si>
  <si>
    <t>6512</t>
  </si>
  <si>
    <t>Seguros distintos de los seguros de vida</t>
  </si>
  <si>
    <t>6520</t>
  </si>
  <si>
    <t>Reaseguros</t>
  </si>
  <si>
    <t>6530</t>
  </si>
  <si>
    <t>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</si>
  <si>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</si>
  <si>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</si>
  <si>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</si>
  <si>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</si>
  <si>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</si>
  <si>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</si>
  <si>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6621</t>
  </si>
  <si>
    <t>Evaluación de riesgos y daños</t>
  </si>
  <si>
    <t>6622</t>
  </si>
  <si>
    <t>Actividades de agentes y corredores de seguros</t>
  </si>
  <si>
    <t>6629</t>
  </si>
  <si>
    <t>Otras actividades auxiliares a seguros y fondos de pensiones</t>
  </si>
  <si>
    <t>6630</t>
  </si>
  <si>
    <t>Actividades de gestión de fondos</t>
  </si>
  <si>
    <t>L.- Actividades inmobiliarias</t>
  </si>
  <si>
    <t>6810</t>
  </si>
  <si>
    <t>Compraventa de bienes inmobiliarios por cuenta propia</t>
  </si>
  <si>
    <t>6820</t>
  </si>
  <si>
    <t>Alquiler de bienes inmobiliarios por cuenta propia</t>
  </si>
  <si>
    <t>6831</t>
  </si>
  <si>
    <t>Agentes de la propiedad inmobiliaria</t>
  </si>
  <si>
    <t>6832</t>
  </si>
  <si>
    <t>Gestión y administración de la propiedad inmobiliaria</t>
  </si>
  <si>
    <t>M.- Actividades profesionales, científicas y técnicas</t>
  </si>
  <si>
    <t>6910</t>
  </si>
  <si>
    <t>Actividades jurídicas</t>
  </si>
  <si>
    <t>6920</t>
  </si>
  <si>
    <t>Actividades de contabilidad, teneduría de libros, auditoría y asesoría fiscal</t>
  </si>
  <si>
    <t>7010</t>
  </si>
  <si>
    <t>Actividades de las sedes centrales</t>
  </si>
  <si>
    <t>7021</t>
  </si>
  <si>
    <t>Relaciones públicas y comunicación</t>
  </si>
  <si>
    <t>7022</t>
  </si>
  <si>
    <t>Otras actividades de consultoría de gestión empresarial</t>
  </si>
  <si>
    <t>7111</t>
  </si>
  <si>
    <t>Servicios técnicos de arquitectura</t>
  </si>
  <si>
    <t>7112</t>
  </si>
  <si>
    <t>Servicios técnicos de ingeniería y otras actividades relacionadas con el asesoramiento técnico</t>
  </si>
  <si>
    <t>7120</t>
  </si>
  <si>
    <t>Ensayos y análisis técnicos</t>
  </si>
  <si>
    <t>7211</t>
  </si>
  <si>
    <t>Investigación y desarrollo experimental en biotecnología</t>
  </si>
  <si>
    <t>7219</t>
  </si>
  <si>
    <t>Otra investigación y desarrollo experimental en ciencias naturales y técnicas</t>
  </si>
  <si>
    <t>7220</t>
  </si>
  <si>
    <t>Investigación y desarrollo experimental en ciencias sociales y humanidades</t>
  </si>
  <si>
    <t>7311</t>
  </si>
  <si>
    <t>Agencias de publicidad</t>
  </si>
  <si>
    <t>7312</t>
  </si>
  <si>
    <t>Servicios de representación de medios de comunicación</t>
  </si>
  <si>
    <t>7320</t>
  </si>
  <si>
    <t>Estudio de mercado y realización de encuestas de opinión pública</t>
  </si>
  <si>
    <t>7410</t>
  </si>
  <si>
    <t>Actividades de diseño especializado</t>
  </si>
  <si>
    <t>7420</t>
  </si>
  <si>
    <t>Actividades de fotografía</t>
  </si>
  <si>
    <t>7430</t>
  </si>
  <si>
    <t>Actividades de traducción e interpretación</t>
  </si>
  <si>
    <t>7490</t>
  </si>
  <si>
    <t>Otras actividades profesionales, científicas y técnicas n.c.o.p.</t>
  </si>
  <si>
    <t>7500</t>
  </si>
  <si>
    <t>Actividades veterinarias</t>
  </si>
  <si>
    <t>N.- Actividades administrativas y servicios auxliares</t>
  </si>
  <si>
    <t>7711</t>
  </si>
  <si>
    <t>Alquiler de automóviles y vehículos de motor ligeros</t>
  </si>
  <si>
    <t>7712</t>
  </si>
  <si>
    <t>Alquiler de camiones</t>
  </si>
  <si>
    <t>7721</t>
  </si>
  <si>
    <t>Alquiler de artículos de ocio y deportivos</t>
  </si>
  <si>
    <t>7722</t>
  </si>
  <si>
    <t>Alquiler de cintas de vídeo y discos</t>
  </si>
  <si>
    <t>7729</t>
  </si>
  <si>
    <t>Alquiler de otros efectos personales y artículos de uso doméstico</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</si>
  <si>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</si>
  <si>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</si>
  <si>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</si>
  <si>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</si>
  <si>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</si>
  <si>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</si>
  <si>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</si>
  <si>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</si>
  <si>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</si>
  <si>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</si>
  <si>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</si>
  <si>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</si>
  <si>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7740</t>
  </si>
  <si>
    <t>Arrendamiento de la propiedad intelectual y productos similares, excepto trabajos protegidos por los</t>
  </si>
  <si>
    <t>7810</t>
  </si>
  <si>
    <t>Actividades de las agencias de colocación</t>
  </si>
  <si>
    <t>7820</t>
  </si>
  <si>
    <t>Actividades de las empresas de trabajo temporal</t>
  </si>
  <si>
    <t>7830</t>
  </si>
  <si>
    <t>Otra provisión de recursos humanos</t>
  </si>
  <si>
    <t>7911</t>
  </si>
  <si>
    <t>Actividades de las agencias de viajes</t>
  </si>
  <si>
    <t>7912</t>
  </si>
  <si>
    <t>Actividades de los operadores turísticos</t>
  </si>
  <si>
    <t>7990</t>
  </si>
  <si>
    <t>Otros servicios de reservas y actividades relacionadas con los mismos</t>
  </si>
  <si>
    <t>8010</t>
  </si>
  <si>
    <t>Actividades de seguridad privada</t>
  </si>
  <si>
    <t>8020</t>
  </si>
  <si>
    <t>Servicios de sistemas de seguridad</t>
  </si>
  <si>
    <t>8030</t>
  </si>
  <si>
    <t>Actividades de investigación</t>
  </si>
  <si>
    <t>8110</t>
  </si>
  <si>
    <t>Servicios integrales a edificios e instalaciones</t>
  </si>
  <si>
    <t>8121</t>
  </si>
  <si>
    <t>Limpieza general de edificios</t>
  </si>
  <si>
    <t>8122</t>
  </si>
  <si>
    <t>Otras actividades de limpieza industrial y de edificios</t>
  </si>
  <si>
    <t>8129</t>
  </si>
  <si>
    <t>Otras actividades de limpieza</t>
  </si>
  <si>
    <t>8130</t>
  </si>
  <si>
    <t>Actividades de jardinería</t>
  </si>
  <si>
    <t>8211</t>
  </si>
  <si>
    <t>Servicios administrativos combinados</t>
  </si>
  <si>
    <t>8219</t>
  </si>
  <si>
    <t>Actividades de fotocopiado, preparación de documentos y otras actividades especializadas de oficina</t>
  </si>
  <si>
    <t>8220</t>
  </si>
  <si>
    <t>Actividades de los centros de llamadas</t>
  </si>
  <si>
    <t>8230</t>
  </si>
  <si>
    <t>Organización de convenciones y ferias de muestras</t>
  </si>
  <si>
    <t>8291</t>
  </si>
  <si>
    <t>Actividades de las agencias de cobros y de información comercial</t>
  </si>
  <si>
    <t>8292</t>
  </si>
  <si>
    <t>Actividades de envasado y empaquetado</t>
  </si>
  <si>
    <t>8299</t>
  </si>
  <si>
    <t>Otras actividades de apoyo a las empresas n.c.o.p.</t>
  </si>
  <si>
    <t>O.- Administración Pública y defensa; Seguridad Social obligatoria</t>
  </si>
  <si>
    <t>8411</t>
  </si>
  <si>
    <t>Actividades generales de la Administración Pública</t>
  </si>
  <si>
    <t>8412</t>
  </si>
  <si>
    <t>Regulación de las actividades sanitarias, educativas y culturales y otros servicios sociales, except</t>
  </si>
  <si>
    <t>8413</t>
  </si>
  <si>
    <t>Regulación de la actividad económica y contribución a su mayor eficiencia</t>
  </si>
  <si>
    <t>8421</t>
  </si>
  <si>
    <t>Asuntos exteriores</t>
  </si>
  <si>
    <t>8422</t>
  </si>
  <si>
    <t>Defensa</t>
  </si>
  <si>
    <t>8423</t>
  </si>
  <si>
    <t>Justicia</t>
  </si>
  <si>
    <t>8424</t>
  </si>
  <si>
    <t>Orden público y seguridad</t>
  </si>
  <si>
    <t>8425</t>
  </si>
  <si>
    <t>Protección civil</t>
  </si>
  <si>
    <t>8430</t>
  </si>
  <si>
    <t>Seguridad Social obligatoria</t>
  </si>
  <si>
    <t>P.- Educación</t>
  </si>
  <si>
    <t>8510</t>
  </si>
  <si>
    <t>Educación preprimaria</t>
  </si>
  <si>
    <t>8520</t>
  </si>
  <si>
    <t>Educación primaria</t>
  </si>
  <si>
    <t>8531</t>
  </si>
  <si>
    <t>Educación secundaria general</t>
  </si>
  <si>
    <t>8532</t>
  </si>
  <si>
    <t>Educación secundaria técnica y profesional</t>
  </si>
  <si>
    <t>8541</t>
  </si>
  <si>
    <t>Educación postsecundaria no terciaria</t>
  </si>
  <si>
    <t>8543</t>
  </si>
  <si>
    <t>Educación universitaria</t>
  </si>
  <si>
    <t>8544</t>
  </si>
  <si>
    <t>Educación terciaria no universitaria</t>
  </si>
  <si>
    <t>8551</t>
  </si>
  <si>
    <t>Educación deportiva y recreativa</t>
  </si>
  <si>
    <t>8552</t>
  </si>
  <si>
    <t>Educación cultural</t>
  </si>
  <si>
    <t>8553</t>
  </si>
  <si>
    <t>Actividades de las escuelas de conducción y pilotaje</t>
  </si>
  <si>
    <t>8559</t>
  </si>
  <si>
    <t>Otra educación n.c.o.p.</t>
  </si>
  <si>
    <t>8560</t>
  </si>
  <si>
    <t>Actividades auxiliares a la educación</t>
  </si>
  <si>
    <t>Q.- Actividades sanitarias y de servicios sociales</t>
  </si>
  <si>
    <t>8610</t>
  </si>
  <si>
    <t>Actividades hospitalarias</t>
  </si>
  <si>
    <t>8621</t>
  </si>
  <si>
    <t>Actividades de medicina general</t>
  </si>
  <si>
    <t>8622</t>
  </si>
  <si>
    <t>Actividades de medicina especializada</t>
  </si>
  <si>
    <t>8623</t>
  </si>
  <si>
    <t>Actividades odontológicas</t>
  </si>
  <si>
    <t>8690</t>
  </si>
  <si>
    <t>Otras actividades sanitarias</t>
  </si>
  <si>
    <t>8710</t>
  </si>
  <si>
    <t>Asistencia en establecimientos residenciales con cuidados sanitarios</t>
  </si>
  <si>
    <t>8720</t>
  </si>
  <si>
    <t xml:space="preserve">Asistencia en establecimientos residenciales para personas con discapacidad intelectual, enfermedad </t>
  </si>
  <si>
    <t>8731</t>
  </si>
  <si>
    <t>Asistencia en establecimientos residenciales para personas mayores</t>
  </si>
  <si>
    <t>8732</t>
  </si>
  <si>
    <t>Asistencia en establecimientos residenciales para personas con discapacidad física</t>
  </si>
  <si>
    <t>8790</t>
  </si>
  <si>
    <t>Otras actividades de asistencia en establecimientos residenciales</t>
  </si>
  <si>
    <t>8811</t>
  </si>
  <si>
    <t>Actividades de servicios sociales sin alojamiento para personas mayores</t>
  </si>
  <si>
    <t>8812</t>
  </si>
  <si>
    <t>Actividades de servicios sociales sin alojamiento para personas con discapacidad</t>
  </si>
  <si>
    <t>8891</t>
  </si>
  <si>
    <t>Actividades de cuidado diurno de niños</t>
  </si>
  <si>
    <t>8899</t>
  </si>
  <si>
    <t>Otros actividades de servicios sociales sin alojamiento n.c.o.p.</t>
  </si>
  <si>
    <t>R.- Actividades artísticas, recreativas y de entrenimiento</t>
  </si>
  <si>
    <t>9001</t>
  </si>
  <si>
    <t>Artes escénicas</t>
  </si>
  <si>
    <t>9002</t>
  </si>
  <si>
    <t>Actividades auxiliares a las artes escénicas</t>
  </si>
  <si>
    <t>9003</t>
  </si>
  <si>
    <t>Creación artística y literaria</t>
  </si>
  <si>
    <t>9004</t>
  </si>
  <si>
    <t>Gestión de salas de espectáculos</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</si>
  <si>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</si>
  <si>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</si>
  <si>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</si>
  <si>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</si>
  <si>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</si>
  <si>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</si>
  <si>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</si>
  <si>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</si>
  <si>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</si>
  <si>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</si>
  <si>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9200</t>
  </si>
  <si>
    <t>Actividades de juegos de azar y apuestas</t>
  </si>
  <si>
    <t>9311</t>
  </si>
  <si>
    <t>Gestión de instalaciones deportivas</t>
  </si>
  <si>
    <t>9312</t>
  </si>
  <si>
    <t>Actividades de los clubes deportivos</t>
  </si>
  <si>
    <t>9313</t>
  </si>
  <si>
    <t>Actividades de los gimnasios</t>
  </si>
  <si>
    <t>9319</t>
  </si>
  <si>
    <t>Otras actividades deportivas</t>
  </si>
  <si>
    <t>9321</t>
  </si>
  <si>
    <t>Actividades de los parques de atracciones y los parques temáticos</t>
  </si>
  <si>
    <t>9329</t>
  </si>
  <si>
    <t>Otras actividades recreativas y de entretenimiento</t>
  </si>
  <si>
    <t>S.- Otros servicios</t>
  </si>
  <si>
    <t>9411</t>
  </si>
  <si>
    <t>Actividades de organizaciones empresariales y patronales</t>
  </si>
  <si>
    <t>9412</t>
  </si>
  <si>
    <t>Actividades de organizaciones profesionales</t>
  </si>
  <si>
    <t>9420</t>
  </si>
  <si>
    <t>Actividades sindicales</t>
  </si>
  <si>
    <t>9491</t>
  </si>
  <si>
    <t>Actividades de organizaciones religiosas</t>
  </si>
  <si>
    <t>9492</t>
  </si>
  <si>
    <t>Actividades de organizaciones políticas</t>
  </si>
  <si>
    <t>9499</t>
  </si>
  <si>
    <t>Otras actividades asociativas n.c.o.p.</t>
  </si>
  <si>
    <t>9511</t>
  </si>
  <si>
    <t>Reparación de ordenadores y equipos periféricos</t>
  </si>
  <si>
    <t>9512</t>
  </si>
  <si>
    <t>Reparación de equipos de comunicación</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</si>
  <si>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</si>
  <si>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</si>
  <si>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</si>
  <si>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</si>
  <si>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</si>
  <si>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</si>
  <si>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</si>
  <si>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</si>
  <si>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</si>
  <si>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</si>
  <si>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</si>
  <si>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</si>
  <si>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</si>
  <si>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</si>
  <si>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</si>
  <si>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</si>
  <si>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</si>
  <si>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</si>
  <si>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</si>
  <si>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</si>
  <si>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</si>
  <si>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</si>
  <si>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T.- Actividades de los hogares como empleadores de personal doméstico; actividades de los hogares como productores de bienes y servicios para uso propio</t>
  </si>
  <si>
    <t>9700</t>
  </si>
  <si>
    <t>Actividades de los hogares como empleadores de personal doméstico</t>
  </si>
  <si>
    <t xml:space="preserve">U.- </t>
  </si>
  <si>
    <t>ividades de organizaciones y organismos extraterritoriales</t>
  </si>
  <si>
    <t>9900</t>
  </si>
  <si>
    <t>Actividades de organizaciones y organismos extraterritoriales</t>
  </si>
  <si>
    <t>0113</t>
  </si>
  <si>
    <t>Cultivo de hortalizas, raíces y tubérculos</t>
  </si>
  <si>
    <t>DESCRIPCION</t>
  </si>
  <si>
    <t>Esta clase comprende todos los tipos de cultivo de cereales, leguminosas y
semillas oleaginosas en superficies a cielo abierto. El cultivo de estos productos
suele combinarse dentro de cada unidad agraria.
Esta clase comprende:
- el cultivo de cereales como:
* trigo
* trigo sarraceno o alforfón
* maíz en grano
* sorgo
* cebada
* centeno
* avena
* mijo
* alpiste
* otros cereales n.c.o.p.
- el cultivo de leguminosas como:
* alubias
* habas
* garbanzos
* judía carilla
* lentejas
* altramuces
* guisantes
* otras leguminosas
- el cultivo de semillas oleaginosas como:
* habas de soja
* cacahuetes
* semilla de algodón
* semilla de ricino
* semilla de linaza
* semilla de mostaza
* semilla de níger
* colza
* semilla de cártamo
* semilla de sésamo
* semillas de girasol
* otras semillas oleaginosas
Esta clase no comprende:
- el cultivo de arroz (véase 01.12)
- el cultivo de maíz dulce (véase 01.13)
- el cultivo de maíz para pienso y forraje (véase 01.19)
- el cultivo de alforfón o trigo sarraceno (véase 01.19)
- el cultivo de frutos oleaginosos (véase 01.26)</t>
  </si>
  <si>
    <t>Cult ivo de arroz</t>
  </si>
  <si>
    <t>Esta clase comprende:
- el cultivo de hortalizas de hoja o tallo, como:
* alcachofas
* espárragos
* coles
* coliflor y brécol
* lechuga y escarola
* espinacas
* otras hortalizas de hoja grande o tallo endeble
- el cultivo de hortalizas que dan frutos, como:
* pepinos y pepinillos
* berenjenas
* tomates
* pimientos, excepto los destinados a secado (por ejemplo: ñora y pimiento
choricero) o a la fabricación de especias
* sandías
* melón cantalupo
* otros melones y hortalizas que dan frutos
- el cultivo de hortalizas con raíces, bulbos o tubérculos, como:
* zanahorias
* nabos
* ajos
* cebollas (incluidos chalotas)
* puerros y otras hortalizas aliáceas
* otras hortalizas con raíces, bulbos o tubérculos
- el cultivo de setas y trufas
- el cultivo de semillas de hortalizas, incluidas las semillas de remolacha
azucarera y excluidas otras semillas de remolacha
- el cultivo de remolacha azucarera
- el cultivo de otras hortalizas
- el cultivo de raíces y tubérculos como:
* patatas
* boniatos y batatas
* mandioca
* ñame
* otras raíces y tubérculos
Esta clase no comprende:
- el cultivo de chiles, pimientos destinados a secado (por ejemplo: ñora y
pimiento choricero) o a la fabricación de especias, y de otras especias y plantas
aromáticas (véase 01.28)
- el cultivo de blanco de seta (véase 01.30)</t>
  </si>
  <si>
    <t>Esta clase no comprende:
- el cultivo de remolacha azucarera (véase 01.13)</t>
  </si>
  <si>
    <t>Esta clase no comprende:
- la fabricación de productos del tabaco (véase 12.00)</t>
  </si>
  <si>
    <t>Esta clase comprende:
- el cultivo de algodón
- el cultivo de yute, kenaf y otras fibras textiles blandas
- el cultivo de lino y cáñamo
- el cultivo de sisal y otras fibras textiles del género agave
- el cultivo de abacá, ramio y otras fibras textiles de origen vegetal
- el cultivo de otras plantas textiles</t>
  </si>
  <si>
    <t>Esta clase comprende el cultivo de las demás plantas no perennes:
- el cultivo de colinabos, remolacha forrajera, raíces forrajeras, tréboles, alfalfa,
pipirigallo, maíz para pienso y forraje y otras gramíneas, coles forrajeras y
productos similares para forraje
- el cultivo de semillas de remolacha (excluidas las semillas de remolacha
azucarera) y las semillas de plantas forrajeras
- el cultivo de flores
- la producción de flores cortadas y capullos
- el cultivo de semillas de flores
Esta clase no comprende:
- el cultivo de trigo sarraceno o alforfón (véase 01.11)
- el cultivo de alpiste (véase 01.11)
- el cultivo de especias no perennes, plantas aromáticas, plantas para la
elaboración de fármacos y narcóticos (véase 01.28)</t>
  </si>
  <si>
    <t>Esta clase comprende:
- el cultivo de uva para producción de vino y de uva de mesa en viñedos
Esta clase no comprende:
- la elaboración de vinos (véase 11.02)</t>
  </si>
  <si>
    <t>Esta clase comprende:
- el cultivo de frutas tropicales y subtropicales:
* aguacates
* plátanos y llantenes
* dátiles
* higos
* mangos
* papayas
* piñas
* otras frutas tropicales y subtropicales</t>
  </si>
  <si>
    <t>Esta clase comprende:
- el cultivo de agrios:
* toronjas y pomelos
* limones y limas
* naranjas
* tangerinas, mandarinas y clementinas
* otros agrios</t>
  </si>
  <si>
    <t>Esta clase comprende:
- el cultivo de frutas de pepita y frutas de hueso:
* manzanas
* albaricoques
* cerezas y guindas
* melocotones y nectarinas
* peras y membrillos
* ciruelas y endrinas
* otras frutas de pepita y de hueso</t>
  </si>
  <si>
    <t>Esta clase comprende:
- el cultivo de bayas:
* arándanos
* grosellas
* grosella espinosa
* kiwis
* frambuesas
* fresas
* otras bayas
- el cultivo de semillas de frutas
- el cultivo de frutos secos comestibles:
* almendras
* anacardos
* castañas
* avellanas
* pistachos
* nueces
* otros frutos secos
- el cultivo de otras frutas de árbol y de arbusto:
* algarrobas
Esta clase no comprende:
- el cultivo de cacahuetes (véase 01.11)
- el cultivo de cocos (véase 01.26)</t>
  </si>
  <si>
    <t>Esta clase comprende:
- el cultivo de frutos oleaginosos:
* cocos
* aceitunas
* palma de aceite
* otros frutos oleaginosos
Esta clase no comprende:
- el cultivo de habas de soja, cacahuetes y otras semillas oleaginosas (véase
01.11)</t>
  </si>
  <si>
    <t>Esta clase comprende:
- el cultivo de plantas para bebidas:
* café
* té
* mate
* cacao
* otras plantas para bebidas</t>
  </si>
  <si>
    <t>Esta clase comprende:
- el cultivo de plantas aromáticas y especias perennes y no perennes:
* pimienta (piper sop.)
* chiles y pimientos destinados a secado (por ejemplo: ñora y pimiento
choricero) o a la fabricación de especias
* nuez moscada, macis y cardamomo
* anís, anís estrellado e hinojo
* canela
* clavo
* jengibre
* vainilla
* lúpulos
* otras plantas aromáticas y especias
- el cultivo de plantas para la elaboración de fármacos y narcóticos
Esta clase no comprende:
- el cultivo de pimientos no destinados ni a secado ni a la fabricación de
especias (véase 01.13)</t>
  </si>
  <si>
    <t>Esta clase comprende:
- el cultivo de árboles caucheros para la recolección de látex
- el cultivo de árboles de Navidad
- el cultivo de árboles para la extracción de savia
- el cultivo de materiales vegetales del tipo usado en cestería y espartería
Esta clase no comprende:
- el cultivo de flores, la producción de capullos de flores cortados y el cultivo de
semillas de flores (véase 01.19)
- la recolección de savia o gomas similares al caucho en estado silvestre (véase
02.30)</t>
  </si>
  <si>
    <t>Esta clase comprende la producción de todos los productos vegetales para
plantación, incluidos esquejes, serpollos y semilleros, para la reproducción
directa de plantas o para producción de injertos mediante la selección de
vástagos.
Esta clase comprende:
- el cultivo de plantas para plantación
- el cultivo de plantas ornamentales, incluida la turba para trasplantes
- el cultivo de plantas vivas para bulbos, raíces y tubérculos; esquejes y
mugrones; esporas de setas
- la explotación de viveros, salvo los viveros forestales
- el cultivo y venta de plantones de árboles (Febrero 2017)
Esta clase no comprende:
- el cultivo de plantas para la producción de semillas (véase 01.1 y 01.2)
- la explotación de viveros forestales (véase 02.10)</t>
  </si>
  <si>
    <t>Esta clase comprende:
- la cría y reproducción de ganado bovino lechero
- la producción de leche cruda de vaca o búfalo</t>
  </si>
  <si>
    <t>Esta clase comprende:
- la cría y reproducción de ganado bovino y búfalos para carne
- la producción de esperma de bovino</t>
  </si>
  <si>
    <t>Esta clase comprende:
- la cría y reproducción de caballos, burros, mulas o burdéganos
Esta clase no comprende:
- el mantenimiento de cuadras de caballos de carreras y de escuelas de
equitación (véase 93.19)</t>
  </si>
  <si>
    <t>Esta clase comprende:
- la cría y reproducción de camellos (dromedarios) y camélidos</t>
  </si>
  <si>
    <t>Esta clase comprende:
- la cría y reproducción de ganado ovino y caprino
- la producción de leche cruda de ganado ovino y caprino
- la producción de lana en bruto
Esta clase no comprende:
- el esquileo de animales por cuenta de terceros (véase 01.62)
- la producción de hilachas de lana (véase 10.11)
- el procesado de la leche (véase 10.54)</t>
  </si>
  <si>
    <t>Esta clase comprende:
- la cría y reproducción de aves de corral
* pollos, pavos, patos, ocas y pintadas
- la producción de huevos de aves de corral
- la explotación de incubadoras de aves de corral
Esta clase no comprende:
- la producción de plumas y plumón (véase 10.12)</t>
  </si>
  <si>
    <t>Esta clase comprende:
- la cría y reproducción de animales semidomesticados u otros animales vivos:
* avestruces y emús
* otras aves (excepto aves de corral)
* insectos
* conejos y otros animales de peletería
- la producción de pieles para peletería, pieles de reptiles y aves procedentes de
granjas
- la explotación de criaderos de gusanos, moluscos terrestres, caracoles, etc.
- la cría de gusanos de seda y la sericultura
- la apicultura y la producción de miel y cera de abeja
- la cría y reproducción de animales de compañía (excepto peces):
* gatos y perros
* pájaros, como periquitos, etc.
* hámsters, etc.
- la cría de animales diversos
- la producción de huevos de codorniz frescos y huevo de codorniz para incubar
(Febrero 2017)
Esta clase no comprende:
- la producción de cueros y pieles procedentes de la caza y captura de animales
(véase 01.70)
- la explotación de criaderos de ranas, cocodrilos, gusanos marinos (véase
03.21, 03.22)
- la acuicultura (véase 03.21, 03.22)
- el adiestramiento de animales domésticos (véase 96.09)
- la cría y reproducción de aves de corral (véase 01.47)</t>
  </si>
  <si>
    <t>Esta clase comprende la producción mixta agrícola y ganadera sin
especialización en ninguna de ellas. El tamaño de la explotación general no es
un factor determinante. Si la producción agrícola o la producción ganadera en
una unidad determinada representa el 66 % o más de los márgenes brutos
normales, la actividad conjunta no debería incluirse en este apartado, sino
asignarse a producción agrícola o a producción ganadera.
Esta clase no comprende:
- la producción combinada de varios productos agrícolas (véase 01.1 y 01.2)
- la producción ganadera combinada de distintas especies (véase 01.4)</t>
  </si>
  <si>
    <t>Esta clase comprende:
- las actividades agrícolas por cuenta de terceros:
* la preparación de terrenos de cultivo
* la siembra de cultivos
* el tratamiento de los cultivos
* la fumigación de los cultivos, incluida la fumigación aérea
* la poda de los árboles frutales y las vides
* el trasplante de los tallos de arroz y el raleo de las remolachas
* la cosecha
* el control de las plagas (incluida la de conejos) en relación con la agricultura
- el mantenimiento del terreno agrícola en buenas condiciones agrícolas y
medioambientales
- la explotación de equipos agrícolas de riego
Esta clase comprende también:
- la provisión de maquinaria agraria con operarios
Esta clase no comprende:
- las actividades posteriores a la cosecha (véase 01.63)
- el drenaje de tierras agrícolas (véase 43.12)
- la planificación paisajística (véase 71.11)
- las actividades de agrónomos y economistas agrarios (véase 74.90)
- el mantenimiento de jardines (véase 81.30)
- la organización de ferias y muestras agrícolas (véase 82.30)</t>
  </si>
  <si>
    <t>Esta clase comprende:
- las actividades ganaderas por cuenta de terceros:
* las actividades destinadas al fomento, desarrollo y producción de ganado
* los servicios de control del ganado, de su conducción, de pasturaje, de
castración de aves de corral, de limpieza de corrales, etc.
* las actividades relacionadas con la inseminación artificial
* los servicios de oferta de sementales
* el esquileo de ovejas
* la estabulación de animales de granja y su cuidado
Esta clase comprende también:
- las actividades de herraje
- la incubación automática de huevos para las aves de corral (Febrero 2017)
- los sistemas de gestión de las operaciones de ganado (Febrero 2017)
Esta clase no comprende:
- la provisión de espacio sólo para alojamiento de animales (véase 68.20)
- los servicios veterinarios (véase 75.00)
- la vacunación de animales (véase 75.00)
- el alquiler de animales (por ejemplo, rebaños) (véase 77.39)
- el alojamiento de animales de compañía (véase 96.09)</t>
  </si>
  <si>
    <t>Esta clase comprende:
- la preparación de cultivos para los mercados primarios (limpieza, recorte de
hojas y pedúnculos, clasificación, desinfección)
- el desmotado de algodón
- la preparación de hojas de tabaco (por ejemplo, secado)
- la preparación de granos de cacao (por ejemplo, pelado)
- el encerado de la fruta
- el secado al sol de frutas y verduras
- el secado al sol del tabaco (Febrero 2017)
- el secado al sol de hierbas y especias (Febrero 2017)
Esta clase no comprende:
- la preparación de productos agrarios por el productor (véase la clase
correspondiente en los grupos 01.1, 01.2 ó 01.3)
- las actividades posteriores a la cosecha orientadas a la mejora de la calidad
reproductiva de las semillas (véase 01.64)
- desvenado y resecado del tabaco (véase 12.00)
- las actividades de marketing efectuadas por intermediarios a comisión y por
asociaciones cooperativas (véase 46)
- el comercio al por mayor de materias primas agrarias (véase 46.2)</t>
  </si>
  <si>
    <t>Esta clase comprende todas las actividades posteriores a la cosecha destinadas
a mejora la calidad de reproducción de la semilla mediante la eliminación de
materiales ajenos a la semilla, los demasiado pequeños, los que tienen daños
mecánicos o causados por insectos, las semillas no maduras, así como la
eliminación de la humedad de la semilla hasta un nivel seguro para el
almacenamiento de ésta. Esta actividad incluye el secado, la limpieza, la
clasificación y el tratamiento de las semillas hasta su comercialización. Se
incluye en este apartado el tratamiento de semillas genéticamente modificadas.
Esta clase no comprende:
- el cultivo de semillas (véase 01.1 y 01.2)
- el tratamiento de semillas para extracción de aceite (véase 10.44)
- la investigación para desarrollar o modificar nuevas formas de semillas (véase
72.11)</t>
  </si>
  <si>
    <t>Esta clase comprende:
- la caza y captura de animales con fines comerciales
- el aprovechamiento de los animales (vivos o muertos) para carne, pieles,
cueros o para utilizarlos en la investigación, en zoológicos o como animales de
compañía
- la producción de pieles para peletería, de pieles de reptiles y aves procedentes
de la caza
Esta clase comprende también:
- la captura, en instalaciones en tierra, de mamíferos marinos como focas y
morsas
- la captura de ranas en la naturaleza (Febrero 2017)
Esta clase no comprende:
- la producción de pieles para peletería, de pieles de reptiles y aves procedentes
de granjas (véase 01.49)
- la cría de animales para repoblación cinegética en granjas (véase 01.49)
- la captura de ballenas (véase 03.11)
- la producción de pieles y cueros procedentes de mataderos (véase 10.11)
- la caza deportiva o recreativa y las actividades de los servicios relacionados
con estas actividades (véase 93.19)
- las actividades de los servicios destinados a fomentar la caza y captura de
animales (véase 94.99)</t>
  </si>
  <si>
    <t>Esta clase comprende:
- el cultivo de madera en pie: la plantación, la repoblación, el trasplante, el raleo
y la conservación de bosques y zonas forestales
- el cultivo de sotos, madera para pasta y madera para combustible
- la explotación de viveros forestales
- el cultivo de paulownia y sauce (Febrero 2017)
Estas actividades pueden realizarse en bosques naturales o plantados.
Esta clase no comprende:
- el cultivo de árboles de Navidad (véase 01.29)
- la explotación de viveros, excepto para árboles forestales (véase 01.30)
- la recolección de setas y otros productos forestales silvestres no madereros
(véase 02.30)
- la producción de astillas y partículas de madera (véase 16.10)</t>
  </si>
  <si>
    <t>Esta clase comprende:
- la producción de madera en rollo o en bruto para las industrias
manufactureras
- la producción de madera en rollo o en bruto utilizada sin tratar para usos
como los puntales para minas, estacas para vallas y postes para tendidos
eléctricos y de comunicaciones
- recolección y producción de madera como recurso energético
- recolección y producción de residuos de la explotación forestal como recurso
energético
- producción de carbón en el bosque (utilizando métodos tradicionales)
Los productos resultantes de esta actividad pueden ser en forma de troncos o
madera para combustible.
Esta clase no comprende:
- el cultivo de árboles de Navidad (véase 01.29)
- el cultivo de madera en pie: la plantación, la repoblación, el trasplante, el raleo
y la conservación de bosques y zonas forestales (véase 02.10)
- la recolección de productos forestales silvestres no madereros (véase 02.30)
- la producción de astillas y partículas de madera (véase 16.10)
- la producción de carbón por medio de la destilación de madera (véase 20.14)</t>
  </si>
  <si>
    <t>Esta clase comprende:
- la recolección de productos forestales silvestres:
* setas, trufas
* bayas silvestres
* frutos secos
* balata y otras gomas similares al caucho
* corcho
* laca y resinas
* bálsamos naturales
* crin vegetal
* crin marina
* bellotas y castañas de indias
* musgos y líquenes
Esta clase no comprende:
- la producción gestionada de cualquiera de estos productos (excepto el cultivo
de alcornoques) (véase 01)
- el cultivo de setas o trufas (véase 01.13)
- el cultivo de bayas silvestres o frutos secos (véase 01.25)
- la recolección de madera para su uso como combustible (véase 02.20)
- la producción de astillas de madera (véase 16.10)</t>
  </si>
  <si>
    <t>Esta clase comprende la ejecución de parte de la explotación forestal, realizada
por cuenta de terceros.
Esta clase comprende:
- las actividades de los servicios forestales:
* la evaluación de masas en pie
* los servicios de asesoramiento en gestión forestal
* la estimación del valor de la madera
* la prevención y extinción de incendios forestales
* la lucha contra las plagas forestales
- los servicios relacionados con la explotación forestal:
* el transporte de madera en el interior del bosque
Esta clase no comprende:
- la explotación de viveros forestales (véase 02.10)
- el drenaje de terrenos forestales (véase 43.12)</t>
  </si>
  <si>
    <t>Esta clase comprende:
- la pesca marítima (incluida la costera) con fines comerciales
- la captura de moluscos y crustáceos marinos
- la captura de ballenas
- la captura de animales acuáticos marinos: tortugas, ascidias y otros tunicados,
erizos de mar, etc.
Esta clase comprende también:
- las actividades de las embarcaciones dedicadas simultáneamente a la pesca
marina y a la preparación y conservación del pescado
- la captura de otros organismos y materiales marinos: perlas naturales,
esponjas, coral y algas
Esta clase no comprende:
- la captura de mamíferos marinos, excepto ballenas, por ejemplo: morsas y
focas (véase 01.70)
- el procesado de ballenas a bordo de buques factoría (véase 10.11)
- la elaboración de pescado, crustáceos y moluscos en buques factoría o en
factorías en tierra (véase 10.2)
- el alquiler de embarcaciones de recreo con tripulación para transporte
marítimo (incluido el costero) (por ejemplo, para cruceros de pesca) (véase
50.10)
- los servicios de inspección, de protección y de patrulla pesqueros (véase
84.24)
- la pesca deportiva o de recreo y servicios afines (véase 93.19)
- la explotación de cotos de pesca deportiva (véase 93.19)</t>
  </si>
  <si>
    <t>Esta clase comprende:
- la pesca comercial en aguas continentales
- la captura de moluscos y crustáceos de agua dulce
- la captura de animales acuáticos de agua dulce
Esta clase comprende también:
- la recolección de materiales de agua dulce
Esta clase no comprende:
- la elaboración de pescado, crustáceos y moluscos (véase 10.2)
- los servicios de inspección, de protección y de patrulla pesqueros (véase
84.24)
- la pesca deportiva o de recreo y servicios afines (véase 93.19)
- la explotación de cotos de pesca deportiva (véase 93.19)</t>
  </si>
  <si>
    <t>Esta clase comprende:
- la cría de peces en agua marina, incluida la cría de peces marinos
ornamentales
- la producción de larvas de bivalvos (ostras, mejillones, etc.), y larvas de otros
moluscos, bogavantes jóvenes, camarones poslarvarios, alevines y jaramugos
- el cultivo de algas comestibles
- el cultivo de crustáceos, bivalvos, otros moluscos y otros animales de agua
marina.
Esta clase comprende también:
- las actividades de acuicultura en aguas salobres
- las actividades de acuicultura en depósitos o embalses con agua salada
- la explotación de piscifactorías (marinas)
- la explotación de criaderos de gusanos marinos
Esta clase no comprende:
- la cría de ranas (véase 03.22)
- la explotación de cotos de pesca deportiva (véase 93.19)</t>
  </si>
  <si>
    <t>Esta clase comprende:
- la cría de peces en agua dulce, incluida la cría de peces ornamentales de agua
dulce
- el cultivo de crustáceos, bivalvos, otros moluscos y otros animales de agua
dulce
- la explotación de piscifactorías (de agua dulce)
- la cría de ranas
- cultivo de ranas en agua dulce (Febrero 2017)
Esta clase no comprende:
- las actividades de acuicultura en depósitos o embalses con agua salada (véase
03.21)
- la explotación de cotos de pesca deportiva (véase 93.19)</t>
  </si>
  <si>
    <t>Esta clase comprende:
- la extracción de hulla: la explotación de minas subterráneas o a cielo abierto,
incluida la que se realiza mediante métodos de licuefacción
- el lavado, el cribado, la clasificación, la pulverización, la compresión, etc. de
hulla con el fin de clasificar, mejorar la calidad o facilitar el transporte o el
almacenamiento
Esta clase comprende también:
- la recuperación de hulla a partir de polvo de antracita
Esta clase no comprende:
- la extracción y aglomeración de lignito (véase 05.20)
- la extracción de turba (véase 08.92)
- las actividades complementarias para la extracción de hulla (véase 09.90)
- las perforaciones y sondeos para la extracción de hulla (véase 09.90)
- los hornos de coque para la producción de combustibles sólidos (véase 19.10)
- la fabricación de briquetas de hulla (véase 19.20)
- la producción de carbón vegetal (véase 20.14)
- los trabajos realizados para desarrollar o preparar propiedades para la
extracción de hulla (véase 43.12)</t>
  </si>
  <si>
    <t>Esta clase comprende:
- la extracción de lignito (carbón fósil): la explotación de minas subterráneas o a
cielo abierto, incluida la que se realiza mediante métodos de licuefacción
- el lavado, la deshidratación, la pulverización y la compresión del lignito para
mejorar la calidad o facilitar el transporte o el almacenamiento
Esta clase no comprende:
- la extracción de hulla (véase 05.10)
- la extracción de turba (véase 08.92)
- las actividades complementarias para la extracción de lignito (véase 09.90)
- las perforaciones y sondeos para la extracción de hulla (véase 09.90)
- la fabricación de briquetas de combustible de lignito (véase 19.20)
- la producción de carbón vegetal (véase 20.14)
- los trabajos realizados para desarrollar o preparar propiedades para la
extracción de hulla (véase 43.12)</t>
  </si>
  <si>
    <t>Esta clase comprende:
- la extracción de crudos de petróleo
Esta clase comprende también:
- la extracción de esquisto bituminoso y arenas bituminosas
- la producción de crudos de petróleo a partir de arenas y esquistos
bituminosos
- los procesos para obtener crudos de petróleo
- la decantación, la desalinización, la deshidratación, la estabilización, etc.
Esta clase no comprende:
- las actividades complementarias para la extracción de petróleo y gas natural
(véase 09.10)
- la prospección de petróleo y gas (véase 09.10)
- la fabricación de productos de refino del petróleo (véase 19.20)
- la recuperación de los gases licuados de petróleo procedentes del proceso de
refinado (véase 19.20)
- la explotación de gasoductos y oleoductos (véase 49.50)</t>
  </si>
  <si>
    <t>Esta clase comprende:
- la producción de hidrocarburos gaseosos crudos (gas natural)
- la extracción de condensados
- el drenaje y la separación de fracciones de hidrocarburos líquidos
- la desulfurización de gas
Esta clase comprende también:
- la obtención de hidrocarburos líquidos mediante licuefacción o pirólisis
- la extracción de metano en minas de carbón (Febrero 2017)
Esta clase no comprende:
- las actividades complementarias para la extracción de petróleo y gas natural
(véase 09.10)
- la prospección de petróleo y gas (véase 09.10)
- la recuperación de los gases licuados de petróleo procedentes del proceso de
refinado (véase 19.20)
- la producción de gases industriales (véase 20.11)
- la explotación de gasoductos y oleoductos (véase 49.50)</t>
  </si>
  <si>
    <t>Esta clase comprende:
- la extracción de minerales cuya explotación se debe fundamentalmente a su
contenido en hierro;
- el aprovechamiento y la aglomeración de minerales de hierro.
Esta clase no comprende:
- la extracción y preparación de piritas y pirrotita (excepto el tostado) (véase
08.91)</t>
  </si>
  <si>
    <t>Esta clase comprende:
- la extracción de minerales cuya explotación se debe fundamentalmente a su
contenido en uranio y torio: pechblenda, etc.
- la concentración de estos minerales
- la fabricación de concentrado de uranio (yellowcake)
Esta clase no comprende:
- el enriquecimiento de minerales de uranio y de torio (véase 20.13)
- la fabricación de metal de uranio a partir de pechblenda u otros minerales
(véase 24.46)
- la fundición y el refinado de uranio (véase 24.46)</t>
  </si>
  <si>
    <t>Esta clase comprende:
- la extracción y preparación de minerales cuya explotación se debe
fundamentalmente a su contenido en metales no férreos:
* minerales de aluminio (bauxita), cobre, plomo, cinc, estaño, manganeso,
cromo, níquel, cobalto, molibdeno, tantalio, vanadio, etc.
* minerales de metales preciosos: oro, plata y platino
Esta clase no comprende:
- la extracción y preparación de minerales de uranio y torio (véase 07.21)
- la producción de óxido de aluminio (véase 24.42)
- la producción de matas de cobre o níquel (véase 24.44 y 24.45)</t>
  </si>
  <si>
    <t>Esta clase comprende:
- la extracción, desbastado y troceado por aserrado de las piedras de talla y
para la construcción como mármol, granito, areniscas, etc.
- la trituración y molido de piedra ornamental y para la construcción
- la extracción, pulverización y trituración de piedra caliza
- la extracción de yeso y anhidrita
- la extracción de creta y dolomita no calcinada
Esta clase no comprende:
- la extracción de minerales para la industria química y fertilizantes (véase
08.91)
- la producción de dolomita calcinada (véase 23.52)
- la talla, el labrado y el acabado de piedra fuera de las canteras (véase 23.70)</t>
  </si>
  <si>
    <t>Esta clase comprende:
- la extracción y el dragado de arena industrial, arena para la construcción y
grava
- la trituración y molido de grava
- la extracción de arena
- la extracción de arcilla, tierras refractarias y caolín
- la trituración y ruptura de grava fuera de la mina (Febrero 2017)
Esta clase no comprende:
- la extracción de arena bituminosa (véase 06.10)</t>
  </si>
  <si>
    <t>Esta clase comprende:
- la extracción de fosfatos naturales y sales de potasio naturales
- la extracción de azufre
- la extracción y preparación de piritas y pirrotita, excepto el tostado
- la extracción de sulfatos y de carbonatos de bario naturales (baritina y
witherita), de boratos naturales, de sulfatos de magnesio naturales (kieserita)
- la extracción de tierras colorantes, espato flúor y otros minerales valorados
fundamentalmente como fuente de productos químicos
Esta clase comprende también:
- la extracción de guano
Esta clase no comprende:
- la extracción de sal (véase 08.93)
- el tostado de piritas de hierro (véase 20.13)
- la fabricación de fertilizantes sintéticos y de compuestos nitrogenados (véase
20.15)</t>
  </si>
  <si>
    <t>Esta clase comprende:
- la extracción de turba
- la preparación de la turba para mejorar su calidad o facilitar su transporte o
almacenamiento
Esta clase no comprende:
- los servicios relacionados con la extracción de turba (véase 09.90)
- la fabricación de briquetas de turba (véase 19.20)
- la fabricación de sustrato de turba, tierra natural, arenas, arcillas, minerales
fertilizantes, etc. (véase 20.15)
- la fabricación de artículos de turba (véase 23.99)</t>
  </si>
  <si>
    <t>Esta clase comprende:
- la extracción de sal de yacimientos subterráneos, incluidos la disolución y el
bombeo
- la producción de sal por evaporación del agua de mar y de otras aguas salinas
- el molido, la purificación y el refinado de sal
Esta clase no comprende:
- la preparación de la sal para su consumo, por ejemplo, sal yodada (véase
10.84)
- la producción de agua potable por evaporación de aguas salinas (véase 36.00)</t>
  </si>
  <si>
    <t>Esta clase comprende:
- la extracción de minerales y materiales diversos:
* materias abrasivas, amianto, harinas fósiles de silicio, grafito natural, esteatita
(talco), feldespato, etc.
* asfalto natural, asfaltita y rocas asfálticas; betún sólido natural
* piedras preciosas y semipreciosas, cuarzo, mica, etc.</t>
  </si>
  <si>
    <t>Esta clase comprende:
- las actividades de los servicios de los yacimientos de petróleo y gas natural
prestados por cuenta de terceros:
* servicios de prospección relacionados con la extracción de petróleo o gas, por
ejemplo, métodos de prospección tradicionales como las observaciones
geológicas en posibles emplazamientos
* la perforación dirigida, la perforación repetida; el inicio de la perforación (por
vibración del cable); la construcción in situ, la reparación y el desmantelamiento
de torres de perforación; el bombeo de los pozos; el taponamiento y abandono
de los pozos, etc.
* la licuefacción y regasificación de gas natural para su transporte, realizadas en
la explotación minera
* servicios de drenaje y bombeo, por cuenta de terceros
* perforaciones y sondeos en relación con la extracción de petróleo o gas
Esta clase comprende también:
- los servicios de extinción de incendios en yacimientos de petróleo y gas
Esta clase no comprende:
- las actividades de servicios realizadas por trabajadores de yacimientos de
petróleo o gas (véase 06.10 y 06.20)
- la reparación especializada de maquinaria minera (véase 33.12)
- la licuefacción y regasificación de gas natural para su transporte, realizadas
fuera de la explotación minera (véase 52.21)
- los estudios geofísicos, geológicos o sísmicos (véase 71.12)</t>
  </si>
  <si>
    <t>Esta clase comprende:
- los servicios complementarios prestados por cuenta de terceros y requeridos
para las actividades de extracción comprendidas en las divisiones 05, 07 y 08:
* los servicios de prospección, por ejemplo, los métodos de prospección
tradicionales como el sondeo de muestras y las observaciones geológicas en
posibles emplazamientos
* servicios de drenaje y bombeo, por cuenta de terceros
* las perforaciones y sondeos
* las actividades de voladura canteras (Febrero 2017)
Esta clase no comprende:
- la explotación de minas o canteras por cuenta de terceros (véase 05, 07 y 08)
- la reparación especializada de maquinaria minera (véase 33.12)
- los servicios de estudios geofísicos, por cuenta de terceros (véase 71.12)</t>
  </si>
  <si>
    <t>Esta clase comprende:
- la explotación de mataderos dedicados al sacrificio de ganado, la preparación
o el empaquetado de carne: de vaca, cerdo, cordero, conejo, camello, etc.
- la producción de carne fresca, refrigerada o congelada, en canal
- la producción de carne fresca, refrigerada o congelada, en piezas
Esta clase comprende también:
- el sacrificio y el tratamiento de ballenas en tierra o en embarcaciones
especializadas
- la producción de pieles procedentes de mataderos
- la obtención de manteca de cerdo y otras grasas comestibles de origen animal
- el tratamiento de despojos de animales
- la producción de lana apelambrada
- el secado de orejas de cerdo (Febrero 2017)
- la producción de grasa comestible, a partir de los residuos de matadero
Febrero 2017)
Esta clase no comprende:
- la extracción de grasas comestibles de aves (véase 10.12)
- el empaquetado de carne por cuenta de terceros (véase 82.92)</t>
  </si>
  <si>
    <t>Esta clase comprende:
- la explotación de mataderos dedicados al sacrificio, la preparación o el
empaquetado de aves
- la producción de carne fresca, refrigerada o congelada, en porciones
individuales
- la extracción de grasas comestibles de aves
Esta clase comprende también:
- la producción de plumas y plumón
Esta clase no comprende:
- el empaquetado de carne por cuenta de terceros (véase 82.92)</t>
  </si>
  <si>
    <t>Esta clase comprende:
- la producción de carne seca, salada o ahumada
- la fabricación de productos cárnicos:
* embutidos, salami, morcillas, salchichas, patés, chicharrones y jamones
cocidos
Esta clase no comprende:
- la producción de platos precocinados congelados a base de carne (véase
10.85)
- la fabricación de sopas con carne (véase 10.89)
- la fabricación de extractos y jugos de carne (véase 10.89)
- el comercio al por mayor de carne (véase 46.32)
- el empaquetado de carne por cuenta de terceros (véase 82.92)</t>
  </si>
  <si>
    <t>Esta clase comprende:
- la elaboración de productos congelados, ultracongelados o refrigerados de
pescado, crustáceos, moluscos, algas marinas y otros recursos marinos
Esta clase comprende también:
- las actividades en barcos factoría dedicados exclusivamente a la elaboración y
conservación de pescado
- la descongelación de pescado, eliminación de cabezas, destripado y corte en
piezas, y posterior congelado (Febrero 2017)
Esta clase no comprende:
- el procesado y la conservación de pescado en embarcaciones dedicadas a la
pesca (véase 03.11)
- el procesado de ballenas en tierra o en embarcaciones especializadas (véase
10.11)
- la producción de aceites y grasas a partir de productos marinos (véase 10.44)
- la producción de platos precocinados congelados a base de pescado (véase
10.85)
- la elaboración de sopas de pescado (véase 10.89)
- la fabricación de extractos y jugos de pescado, crustáceos y moluscos (véase
10.89)</t>
  </si>
  <si>
    <t>Esta clase comprende:
- la conservación de pescados, crustáceos, moluscos, algas marinas y otros
recursos marinos: secado, salazón, conservación en salmuera, enlatados,
ahumado, etc.
- la producción de productos derivados de pescado, crustáceos, moluscos, algas
marinas y otros recursos marinos: filetes de pescado, huevas, caviar,
sucedáneos de caviar, etc.
- la fabricación de productos a base de pescado para el consumo humano o la
alimentación animal
- la producción de comidas y productos solubles a partir de pescado y otros
animales acuáticos no aptos para el consumo humano
- la elaboración de harinas de pescado
Esta clase no comprende:
- el procesado y la conservación de pescado en embarcaciones dedicadas a la
pesca (véase 03.11)
- el procesado de ballenas en tierra o en embarcaciones especializadas (véase
10.11)
- la producción de aceites y grasas a partir de productos marinos (véase 10.44)
- la producción de platos precocinados congelados a base de pescado (véase
10.85)
- la elaboración de sopas de pescado (véase 10.89)
- la fabricación de extractos y jugos de pescado, crustáceos y moluscos (véase
10.89)</t>
  </si>
  <si>
    <t>Esta clase comprende:
- la preparación y conservación de patatas:
* la fabricación de patatas congeladas precocinadas
* la fabricación de puré de patatas deshidratadas
* la fabricación de aperitivos a base de patata
* la elaboración de harinas y sémola de patatas
Esta clase comprende también:
- el pelado industrial de patatas
- el pelado y cortado de patatas (Febrero 2017)</t>
  </si>
  <si>
    <t>Esta clase comprende:
- la fabricación de jugos de frutas y hortalizas
Esta clase comprende también:
- la producción de concentrados de frutas y hortalizas frescas</t>
  </si>
  <si>
    <t>Esta clase comprende:
- la fabricación de productos alimenticios a base fundamentalmente de frutas o
verduras, excepto platos preparados congelados o enlatados
- la conservación de frutas, frutos secos, legumbres y hortalizas: congelación,
secado, conservación en aceite o en vinagre, enlatado, etc.
- la fabricación de productos alimenticios a base de frutas, legumbres y
hortalizas
- la fabricación de confituras, mermeladas y jaleas
- el tostado de frutos secos
- la fabricación de productos alimenticios y pastas a base de frutos secos
Esta clase comprende también:
- la fabricación de productos alimenticios preparados perecederos a base de
frutas, legumbres y hortalizas, como:
* ensaladas empaquetadas
* hortalizas peladas o troceadas
* tofu (requesón de soja)
- el descascarillado y pelado de nueces (Febrero 2017)
Esta clase no comprende:
- la fabricación de zumos de frutas y hortalizas (véase 10.32)
- la fabricación de harinas y sémolas de legumbres secas (véase 10.61)
- la conservación de frutas y frutos secos en azúcar (véase 10.82)
- la elaboración de platos precocinados a base de legumbres y hortalizas (véase
10.85)
- la fabricación de concentrados artificiales (véase 10.89)</t>
  </si>
  <si>
    <t>Esta clase comprende:
- la fabricación de margarina
- la elaboración de otros sucedáneos de la mantequilla
- la obtención de grasas compuestas para cocinar</t>
  </si>
  <si>
    <t>Esta clase comprende:
- la fabricación de aceite de oliva sin refinar
- la fabricación de aceite de oliva refinado</t>
  </si>
  <si>
    <t>Esta clase comprende:
- la fabricación de aceites vegetales (excepto de oliva) sin refinar: aceite de soja,
palma, girasol, semillas de algodón, colza, nabina, mostaza, linaza, etc.
- la fabricación de harinas o sémolas no desgrasadas a partir de semillas, frutos
secos o pepitas oleaginosas
- la fabricación de aceites vegetales (excepto de oliva) refinados: aceite de soja,
etc.
- el procesado de aceites vegetales (excepto de oliva): soplado, cocido,
deshidratación, hidrogenación, etc.
Esta clase comprende también:
- la fabricación de aceites y grasas animales no comestibles
- la obtención de aceites de pescado y de mamíferos marinos
- la producción de borras de algodón, tortas de aceite y demás residuos de la
obtención de aceite
Esta clase no comprende:
- la obtención y refinado de manteca de cerdo y otras grasas animales
comestibles (véase 10.11)
- la fabricación de margarina (véase 10.42)
- el triturado de maíz húmedo (véase 10.62)
- la elaboración de aceite de maíz (véase 10.62)
- la fabricación de aceites esenciales (véase 20.53)
- el tratamiento de aceites y grasas mediante procesos químicos (véase 20.59)</t>
  </si>
  <si>
    <t>Esta clase comprende:
- la fabricación de helados y productos similares como sorbetes
Esta clase no comprende:
- las actividades de las heladerías (véase 56.10)</t>
  </si>
  <si>
    <t>Esta clase comprende:
- la producción de queso y cuajada
Esta clase no comprende:
- la producción de sucedáneos no lácteos del queso (véase 10.89)</t>
  </si>
  <si>
    <t>Esta clase comprende:
- la producción de leche líquida fresca, pasteurizada, esterilizada,
homogeneizada o tratada a altas temperaturas
- la producción de bebidas a base de leche (batidos...)
- la producción de nata a partir de leche líquida fresca, pasteurizada,
esterilizada, homogeneizada
- la elaboración de leche en polvo o concentrada, azucarada o sin azucarar
- la producción de leche o nata en forma sólida
- la producción de mantequilla
- la producción de yogur
- la producción de suero de leche
- la producción de caseína y lactosa
Esta clase no comprende:
- la producción de leche cruda de vaca (véase 01.41)
- la producción de leche cruda de oveja, cabra, yegua, burra, camella, etc.
(véase 01.43, 01.44, 01.45)
- la producción de sucedáneos no lácteos de la leche y el queso (véase 10.89)</t>
  </si>
  <si>
    <t>Esta clase comprende:
- la molienda de cereales: producción de harinas, grañones, sémolas o
aglomerados (pellets) de trigo, centeno, avena, maíz y otros granos de cereales
- la molienda de arroz: producción de arroz descascarillado, blanqueado, pulido,
glaseado, escaldado o convertido
- la elaboración de harina de arroz
- la molienda de productos de origen vegetal: producción de harinas o sémolas
de leguminosa de grano seco, de raíces o tubérculos (excepto patatas), o de
frutos secos comestibles
- la fabricación de productos para el desayuno a base de cereales
- la fabricación de mezclas de harinas y masas preparadas para pan, pasteles,
galletas o tortitas
Esta clase no comprende:
- la fabricación de harina o sémola de patata (véase 10.31)
- el triturado de maíz húmedo (véase 10.62)</t>
  </si>
  <si>
    <t>Esta clase comprende:
- la elaboración de almidones y féculas de arroz, patata, maíz, etc.
- el triturado de maíz húmedo
- la elaboración de glucosa, jarabe de glucosa, maltosa, inulina, etc.
- la elaboración de gluten
- la elaboración de tapioca y sucedáneos de tapioca preparados a base de
almidones
- la elaboración de aceite de maíz
Esta clase no comprende:
- la producción de lactosa (azúcar lácteo) (véase 10.54)
- la producción de azúcar de caña o remolacha azucarera (véase 10.81)</t>
  </si>
  <si>
    <t>Esta clase comprende:
- la fabricación de productos frescos de panadería:
* panes y panecillos
* pastas, tortas, tartas, pasteles, tortitas, gofres, bollos, etc.
Esta clase no comprende:
- la fabricación de productos secos de panadería (véase 10.72)
- la fabricación de pastas alimenticias (véase 10.73)
- el horneado de productos de panadería para su consumo inmediato (véase 56)</t>
  </si>
  <si>
    <t>Esta clase comprende:
- la fabricación de galletas y biscotes y de otros productos secos de panadería
- la fabricación de productos de repostería con conservante
- la producción de aperitivos (galletas dulces o saladas, pretzels, etc.) dulces o
salados
Esta clase no comprende:
- la fabricación de aperitivos a base de patata (véase 10.31)</t>
  </si>
  <si>
    <t>Esta clase comprende:
- la fabricación de pastas alimenticias: cocidas y sin cocer, rellenas o sin rellenar
- la fabricación de cuscús
- la fabricación de pastas alimenticias enlatadas o congeladas
Esta clase no comprende:
- la fabricación de platos de cuscús preparados (véase 10.85)
- la fabricación de sopas que contienen pasta (véase 10.89)</t>
  </si>
  <si>
    <t>Esta clase comprende:
- la producción y refinado de azúcar (sacarosa) y sucedáneos del azúcar
obtenidos a partir del jarabe de caña, remolacha, arce, palma
- la elaboración de jarabes de azúcar
- la fabricación de melaza
- la producción de azúcar y jarabe de arce
Esta clase no comprende:
- la elaboración de glucosa, jarabe de glucosa, maltosa (véase 10.62)</t>
  </si>
  <si>
    <t>Esta clase comprende:
- la elaboración de cacao, manteca de cacao, grasa de cacao, aceite de cacao
- la elaboración de chocolate y productos de chocolate
- la elaboración de productos de confitería: caramelos, pastillas de regaliz,
turrones, glaseados, chocolate blanco
- la fabricación de chicle
- la conservación en azúcar de frutas, frutos secos, cortezas de frutas y otras
partes de plantas (satinadas, escarchadas y similares)
- la elaboración de pastillas de confitería
Esta clase no comprende:
- la fabricación de sacarosa (véase 10.81)</t>
  </si>
  <si>
    <t>Esta clase comprende:
- el descafeinado y el tostado de café
- la producción de productos de café:
* café molido
* café soluble
* extractos y concentrados de café
- la elaboración de sucedáneos de café
- la mezcla de té y de hierba mate
- la fabricación de extractos y preparados a base de té o hierba mate
- el empaquetado de té, incluido el empaquetado en bolsas de té
Esta clase comprende también:
- la elaboración de infusiones (menta, verbena, manzanilla, etc.)
- la producción (relleno) de bolsitas de té y café en sobres (Febrero 2017)
Esta clase no comprende:
- la elaboración de inulina (véase 10.62)
- la fabricación de licores, cerveza, vino y bebidas no alcohólicas (véase 11)
- la preparación de productos botánicos para uso farmacéutico (véase 21.20)</t>
  </si>
  <si>
    <t>Esta clase comprende:
- la elaboración de especias, salsas y condimentos:
* mayonesa
* harina de mostaza
* mostaza preparada, etc.
- la fabricación de vinagre
Esta clase comprende también:
- la preparación de la sal para su consumo, por ejemplo, sal yodada
- el secado de hierbas y especias, utilizando métodos industriales, en los que las
hierbas y especias son liofilizadas y congeladas y secadas por el mismo
procedimiento (Febrero 2017)
Esta clase no comprende:
- el cultivo de especias (véase 01.28)</t>
  </si>
  <si>
    <t>Esta clase comprende la fabricación de comidas y platos listos para su consumo
(es decir, preparados, condimentados y cocinados). Estos platos están
procesados para su conservación, por ejemplo congelados o enlatados, y
suelen envasarse y etiquetarse para su reventa, es decir, esta clase no
comprende la preparación de comidas para su consumo inmediato, por ejemplo
en restaurantes. Para ser considerado un plato estas comidas deben contener al
menos dos ingredientes (aparte de los condimentos, etc.).
Esta clase comprende:
- la elaboración de platos de carne
- la elaboración de platos a base de pescado
- la elaboración de platos a base de hortalizas
- la elaboración de pizzas congeladas o conservadas por cualquier otro método
Esta clase comprende también:
- la elaboración de platos y comidas locales y nacionales
Esta clase no comprende:
- la elaboración de alimentos frescos o comidas con menos de dos ingredientes
(véase la clase correspondiente de la división 10)
- la elaboración de comidas preparadas perecederas (véase 10.89)
- la venta al por menor de comidas y platos preparados en establecimientos
(véase 47.11, 47.29)
- la venta al por mayor de comidas y platos preparados (véase 46.38)
- las actividades de catering (véase 56.29)</t>
  </si>
  <si>
    <t>Esta clase comprende:
- la elaboración de alimentos de nutrición especial:
* los alimentos preparados infantiles
* la leche y otros alimentos de crecimiento
* los productos de alimentación infantil
* los alimentos de régimen, de poco o reducido valor energético
* los alimentos dietéticos para fines médicos especiales
* los alimentos pobres en sodio, incluidas las sales dietéticas con bajo o nulo
contenido de sodio
* los alimentos sin gluten
* los alimentos destinados a combatir el desgaste causado por el esfuerzo
muscular intenso, especialmente indicados para deportistas
* los alimentos para personas que padecen desórdenes metabólicos en la
asimilación de los hidratos de carbono (diabetes)
* la preparación de nutrición enteral (Febrero 2017)</t>
  </si>
  <si>
    <t>Esta clase comprende:
- la elaboración de sopas y caldos
- la fabricación de caramelo y miel artificial
- la elaboración de productos alimenticios preparados perecederos, como:
* sandwiches
* pizza fresca (sin hornear)
- la elaboración de suplementos alimenticios y otros productos alimenticios
n.c.o.p.
Esta clase comprende también:
- la elaboración de levadura
- la fabricación de extractos y jugos de carne, pescados, crustáceos y moluscos
- la producción de sucedáneos no lácteos de la leche y el queso
- la elaboración de productos a base de huevo y ovoalbúmina
- la fabricación de concentrados artificiales
- el procesado (cristalización y filtrado) de miel natural comprada (Febrero 2017)
Esta clase no comprende:
- la fabricación de productos alimenticios preparados perecederos a base de
frutas, legumbres y hortalizas (véase 10.39)
- la elaboración de pizza congelada (véase 10.85)
- la fabricación de bebidas alcohólicas, cerveza, vino y bebidas no alcohólicas
(véase 11)</t>
  </si>
  <si>
    <t>Esta clase comprende:
- la fabricación de productos para la alimentación de animales de granja
incluidos los suplementos y concentrados de alimentación para animales
- la preparación de productos sin mezclar para la alimentación de los animales
de granja
Esta clase comprende también:
- el tratamiento de residuos de mataderos para la producción de productos para
la alimentación animal
Esta clase no comprende:
- la fabricación de productos a base de pescado para la alimentación animal
(véase 10.21)
- la fabricación de tortas a partir de semillas oleaginosas (véase 10.44)
- las actividades que dan lugar a la obtención de subproductos utilizables para
la alimentación animal sin tratamiento especial, como las semillas oleaginosas
(véase 10.44), los residuos de la molienda de cereales (véase 10.61), etc.</t>
  </si>
  <si>
    <t>Esta clase comprende:
- la fabricación de productos para la alimentación de animales de compañía,
incluidos perros, gatos, pájaros, peces, etc.
Esta clase comprende también:
- el tratamiento de residuos de mataderos para la producción de productos para
la alimentación animal
Esta clase no comprende:
- la fabricación de productos a base de pescado para la alimentación animal
(véase 10.21)
- la fabricación de tortas a partir de semillas oleaginosas (véase 10.44)
- las actividades que dan lugar a la obtención de subproductos utilizables para
la alimentación animal sin tratamiento especial, como las semillas oleaginosas
(véase 10.44), los residuos de la molienda de cereales (véase 10.61), etc.</t>
  </si>
  <si>
    <t>Esta clase comprende:
- la destilación de bebidas alcohólicas: güisqui, coñac, ginebra, licores, etc.
- la fabricación de bebidas mezcladas con bebidas alcohólicas destiladas
- la mezcla de bebidas alcohólicas destiladas
- la producción de alcohol rectificado
Esta clase no comprende:
- la elaboración de bebidas alcohólicas no destiladas (véase 11.02 a 11.06)
- la producción de alcohol etílico sintético (véase 20.14)
- la fabricación de alcohol etílico a partir de materias fermentadas (véase 20.14)
- el embotellado y etiquetado (véase 46.34 si se realizan como parte de la venta
al por mayor, y 82.92, si se ejecutan por cuenta de terceros)</t>
  </si>
  <si>
    <t>Esta clase comprende:
- la elaboración de vinos
- la elaboración de vinos espumosos
- la elaboración de vino a partir de mosto concentrado
Esta clase comprende también:
- la mezcla, depuración y embotellado de vinos
- la elaboración de vino bajo en alcohol o sin alcohol
Esta clase no comprende:
- el embotellado y etiquetado (véase 46.34 si se realizan como parte de la venta
al por mayor, y 82.92, si se ejecutan por cuenta de terceros)</t>
  </si>
  <si>
    <t>Esta clase comprende:
- la elaboración de bebidas alcohólicas fermentadas, pero no destiladas: sake,
sidra, perada y otras bebidas fermentadas a partir de frutas
Esta clase comprende también:
- la elaboración de aguamiel y bebidas mezcladas con bebidas fermentadas a
partir de frutas
Esta clase no comprende:
- el embotellado y etiquetado (véase 46.34 si se realizan como parte de la venta
al por mayor, y 82.92, si se ejecutan por cuenta de terceros)</t>
  </si>
  <si>
    <t>Esta clase comprende:
- la elaboración de vermut y similares
Esta clase no comprende:
- el embotellado y etiquetado (véase 46.34 si se realizan como parte de la venta
al por mayor, y 82.92, si se ejecutan por cuenta de terceros)</t>
  </si>
  <si>
    <t>Esta clase comprende:
- la elaboración de bebidas alcohólicas de malta, como cerveza, ale, porter y
stout
Esta clase comprende también:
- la elaboración de cerveza sin alcohol o con bajo contenido alcohólico</t>
  </si>
  <si>
    <t>Esta clase comprende la elaboración de bebidas no alcohólicas (excepto la
cerveza y el vino sin alcohol):
- la producción de aguas minerales naturales y otras aguas embotelladas
- la producción de bebidas no alcohólicas:
* la producción de bebidas no alcohólicas aromatizadas o azucaradas:
limonada, naranjada, cola, bebidas de frutas, aguas tónicas, etc.
Esta clase no comprende:
- la producción de zumos de frutas y verduras (véase 10.32)
- la producción de bebidas a base de leche (véase 10.54)
- la elaboración de productos a base de café, té y hierba mate (véase 10.83)
- la fabricación de bebidas con una base alcohólica (véase 11.01 a 11.05)
- la elaboración de vinos no alcohólicos (véase 11.02)
- la elaboración de cerveza sin alcohol (véase 11.05)
- la fabricación de agua destilada (véase 20.13)
- la fabricación de hielo (véase 35.30)
- el embotellado y etiquetado (véase 46.34 si se realizan como parte de la venta
al por mayor, y 82.92, si se ejecutan por cuenta de terceros)</t>
  </si>
  <si>
    <t>Esta clase comprende:
- la elaboración de productos de tabaco y sucedáneos del tabaco: cigarrillos,
tabaco de picadura fina,
cigarros puros, tabaco de pipa, tabaco para mascar y rapé
- la elaboración de tabaco homogeneizado o reconstituido
Esta clase comprende también:
- el desvenado y resecado del tabaco
Esta clase no comprende:
- el cultivo o tratamiento preliminar del tabaco (véase 01.15 y 01.63)</t>
  </si>
  <si>
    <t>Esta clase comprende las operaciones preparatorias sobre fibras textiles y el
hilado de fibras textiles. Esta tarea puede realizarse a partir de diversas
materias primas, como la seda, la lana, otras fibras animales, vegetales o
artificiales y sintéticas, papel, vidrio, etc.
Esta clase comprende:
- las operaciones preparatorias de fibras textiles:
* devanado y lavado de la seda
* desuardado y carbonizado de la lana y teñido de vellones
* cardado y peinado de todo tipo de fibras animales, vegetales y artificiales y
sintéticas
- hilado y fabricación de filamento o hilo para tejer o coser, para su
comercialización o para un tratamiento ulterior
* espadado del lino
* texturado, torsión, plegado, cableado e inmersión de filamentos sintéticos y
artificiales
Esta clase comprende también:
- la fabricación de hilo de papel
Esta clase no comprende:
- las operaciones preparatorias llevadas a cabo en combinación con la
agricultura (véase 01)
- el enriado de plantas portadoras de fibras textiles vegetales (yute, lino, coco,
etc.) (véase 01.16)
- el desmotado de algodón (véase 01.63)
- la fabricación de fibras y estopas sintéticos o artificiales, la fabricación de hilos
sencillos (incluidos los hilos de alta tenacidad y el hilo para alfombras y tapices)
de fibras sintéticas o artificiales (véase 20.60)
- la fabricación de fibras de vidrio (véase 23.14)</t>
  </si>
  <si>
    <t>Esta clase comprende la fabricación de tejidos textiles. Esta tarea puede
realizarse a partir de diversas materias primas, como la seda, la lana, otras
fibras animales, vegetales o artificiales y sintéticas, papel, vidrio, etc.
Esta clase comprende:
- la fabricación de tejidos anchos de tipo algodón, lana, lana peinada o seda,
incluidos los realizados a base de mezclas o hilos artificiales o sintéticos
(polipropileno, etc.)
- la fabricación de otros tejidos anchos utilizando lino, ramio, cáñamo, yute,
fibras blandas e hilados especiales
Esta clase comprende también:
- la fabricación de tejidos de felpilla o chenilla, de toallería de tejido de rizo, de
tejido de gasa, etc.
- la fabricación de tejidos de fibra de vidrio
- la fabricación de tejidos de fibras de carbono y poliamida aromática (aramida)
- la fabricación de pieles de imitación obtenidas por tejido
Esta clase no comprende:
- la fabricación de géneros de punto (véase 13.91)
- la fabricación de revestimientos textiles para suelos (véase 13.93)
- la fabricación de cintas tejidas (véase 13.96)
- la fabricación de telas no tejidas y fieltros (véase 13.99)</t>
  </si>
  <si>
    <t>Esta clase comprende el acabado de textiles y prendas de vestir, es decir, el
blanqueo, teñido, apresto y actividades similares.
Esta clase comprende:
- el blanqueo y teñido de fibras textiles, hilos, tejidos y artículos textiles,
incluidas las prendas de vestir
- el apresto, secado, vaporizado, encogimiento, remendado, sanforizado y
mercerizado de materias textiles y de artículos textiles, incluidas las prendas de
vestir
Esta clase comprende también:
- el blanqueo de pantalones vaqueros
- el plisado y labores análogas sobre textiles
- la impermeabilización, el recubrimiento, el engomado y la impregnación de
prendas de vestir adquiridas
- el serigrafiado sobre textiles y prendas de vestir
Esta clase no comprende:
- la fabricación de tejidos impregnados, recubiertos o estratificados con caucho,
en los casos en que éste constituye el componente principal (véase 22.19)</t>
  </si>
  <si>
    <t>Esta clase comprende:
- la fabricación y el tratamiento de géneros de punto:
* tejidos de rizo y de pelo
* tejidos de mallas anudadas para visillos y cortinas fabricados con máquinas
Raschel o similares
* otros géneros de punto
Esta clase comprende también:
- la fabricación de pieles de imitación obtenidas mediante tricotaje
Esta clase no comprende:
- la fabricación de tejidos de mallas anudadas para cortinas y visillos hechos
con encajes fabricados en máquinas Raschel o similares (véase 13.99)
- la fabricación de prendas de punto (véase 14.39)</t>
  </si>
  <si>
    <t>Esta clase comprende:
- la fabricación de artículos confeccionados con cualquier material textil,
incluidos los géneros de punto:
* mantas, incluidas las de viaje
* ropa de cama, mesa, baño y cocina
* acolchados, edredones, almohadones, pufes, almohadas, sacos de dormir,
etc.
- la fabricación de artículos confeccionados para el hogar:
* cortinas, visillos, cenefas, estores, cubrecamas, cubiertas de mobiliario o
máquinas, etc.
* lonas, tiendas de campaña y otros artículos análogos de acampada, velas para
embarcaciones, toldos, cubiertas sueltas para vehículos automóviles,
maquinaria o mobiliario, etc.
* banderas, gallardetes, estandartes, etc.
* bayetas, arpilleras para fregar y artículos similares, chalecos salvavidas,
paracaídas, etc.
Esta clase comprende también:
- la fabricación de los componentes textiles para mantas eléctricas
- la fabricación de tapices tejidos a mano
Esta clase no comprende:
- la fabricación de artículos confeccionados con materias textiles para uso
técnico (véase 13.96)</t>
  </si>
  <si>
    <t>Esta clase comprende:
- la fabricación de revestimientos textiles para suelos:
* alfombras, moquetas, felpudos y esteras, baldosas
Esta clase comprende también:
- la fabricación de revestimientos para suelos de fieltro
Esta clase no comprende:
- la fabricación de felpudos y esteras de materias trenzables (véase 16.29)
- la fabricación de revestimientos de suelos a base de corcho (véase 16.29)
- la fabricación de revestimientos de suelos resistentes, como los de vinilo o
linóleo (véase 22.23)</t>
  </si>
  <si>
    <t>Esta clase comprende:
- la fabricación de cuerdas, cordeles, bramantes y cordajes de fibras textiles,
cintas y similares, estén o no impregnados, bañados, recubiertos o revestidos
de caucho o materias plásticas
- la fabricación de redes de punto anudado hechas de cordelería
- la fabricación de productos de cordelería y de redes: redes para pescar,
guardamancebos para embarcaciones, cojines de descarga, eslingas, cuerdas o
cables equipados con anillas metálicas, etc.
Esta clase no comprende:
- la fabricación de redecillas para el pelo (véase 14.19)
- la fabricación de cable metálico (véase 25.93)
- la fabricación de salabres para pesca deportiva (véase 32.30)</t>
  </si>
  <si>
    <t>Esta clase comprende todas las actividades relacionadas con la fabricación de
textiles y productos confeccionados con éstos no especificadas en las divisiones
13 ó 14, que incluyen un gran número de procesos y una amplia gama de
artículos producidos.</t>
  </si>
  <si>
    <t>Esta clase comprende:
- la fabricación de cintas tejidas, incluidas las consistentes en urdimbre sin
trama unidas por medio de un adhesivo
- la fabricación de etiquetas, insignias, etc.
- la fabricación de guarniciones ornamentales: galones, borlas, pompones, etc.
- la fabricación de tejidos impregnados, bañados, recubiertos o estratificados
con materias plásticas
- la fabricación de hilo metalizado y de hilo recubierto metalizado, de cuerda de
hilo de goma recubierta de materia textil, de hilo o cinta textil recubiertos,
impregnados, bañados o revestidos con caucho o materias plásticas
- la fabricación de tejido de cordelería para neumáticos de hilo sintético o
artificial de alta tenacidad
- la fabricación de otros tejidos tratados o recubiertos: bucarán y otros tejidos
reforzados similares, tejidos bañados en goma o almidón
- la fabricación de productos textiles diversos: mechas textiles, manguitos
(camisas) incandescentes para gas y tejido tubular para su fabricación
- la fabricación de tejidos para manguitos, mangueras, cintas transportadoras o
de transmisión (reforzadas o no con metal u otro material), gasas y telas para
cerner, tejidos filtrantes
- la fabricación de guarnicionería para automóviles
- la fabricación de lienzos para pintura y papel tela para dibujo
Esta clase no comprende:
- la fabricación de cintas transportadoras o de transmisión de tejidos, hilos o
cuerdas impregnados, bañados, recubiertos o estratificados con caucho, en los
casos en que éste constituye el componente principal (véase 22.19)
- la fabricación de planchas u hojas de caucho celular o plástico combinadas
con textiles únicamente con fines de refuerzo (véase 22.19 y 22.21)
- la fabricación de tela de cable metálico tejido (véase 25.93)</t>
  </si>
  <si>
    <t>Esta clase comprende:
- la fabricación de fieltro
- la fabricación de tules y de tejidos de mallas anudadas, de encajes en pieza, en
tiras o en motivos, de bordados
- la fabricación de cintas de tela sensibles a la presión
- la fabricación de cordones de zapatos de materias textiles
- la fabricación de borlas y pompones para maquillaje
Esta clase no comprende:
- la fabricación de revestimientos para suelos de fieltros (véase 13.93)
- la fabricación de guata y artículos textiles de guata: compresas higiénicas,
tampones, etc. (véase 17.22)</t>
  </si>
  <si>
    <t>Esta clase comprende:
- la fabricación de prendas de vestir confeccionadas con cuero o cuero artificial
o regenerado, incluidos los accesorios de cuero para actividades industriales,
como los delantales de cuero para soldadura
Esta clase no comprende:
- la fabricación de prendas de vestir de piel (véase 14.20)
- la fabricación de guantes y gorros de deporte de cuero (véase 32.30)
- la fabricación de prendas ignífugas y prendas protectoras de seguridad (véase
32.99)</t>
  </si>
  <si>
    <t>Esta clase no comprende:
- la fabricación de calzado (véase 15.20)
- la fabricación de prendas ignífugas y prendas protectoras de seguridad (véase
32.99)
- la reparación de prendas de vestir (véase 95.29)</t>
  </si>
  <si>
    <t>Esta clase comprende:
- la confección de otras prendas exteriores con tejidos, géneros de punto, tela
no tejida, etc., para hombres, mujeres y niños:
* abrigos, trajes, conjuntos, chaquetas, pantalones, faldas, etc.
Esta clase comprende también:
- la sastrería a medida
- la fabricación de componentes de los productos mencionados en esta clase
Esta clase no comprende:
- la confección de prendas de vestir de piel (excepto sombrerería) (véase 14.20)
- la confección de prendas de vestir de caucho o materias plásticas, no unidas
por costuras sino simplemente pegadas (véase 22.19 y 22.29)
- la fabricación de prendas ignífugas y prendas protectoras de seguridad (véase
32.99)
- la reparación de prendas de vestir (véase 95.29)</t>
  </si>
  <si>
    <t>Esta clase comprende:
- la confección de ropa interior y de dormir con tejidos, género de punto, encaje,
etc. para hombres, mujeres y niños:
* camisetas, calzoncillos, pijamas, camisones, bragas, sujetadores, corsés, etc.
Esta clase comprende también:
- la confección de blusas, camisas y batas
Esta clase no comprende:
- la fabricación de artículos de calcetería, incluidos calcetines, medias ordinarias
y medias pantalón (véase 14.31)
- la reparación de prendas de vestir (véase 95.29)</t>
  </si>
  <si>
    <t>Esta clase comprende:
- la confección de prendas para bebés, prendas para la práctica de deportes,
prendas de esquí, bañadores, etc.
- la fabricación de sombreros y gorras
- la fabricación de otros accesorios de vestir: guantes, cinturones, chales,
corbatas, corbatines, redecillas para el pelo, etc.
Esta clase comprende también:
- la confección de gorros de piel
- la fabricación de calzado de materias textiles sin suela incorporada
- la fabricación de componentes de los productos mencionados en esta clase
Esta clase no comprende:
- la fabricación de artículos de calcetería, incluidos calcetines, medias ordinarias
y medias pantalón (véase 14.31)
- la fabricación de gorros de deporte (véase 32.30)
- la fabricación de cascos de seguridad (excepto gorros de deporte) (véase
32.99)
- la fabricación de prendas ignífugas y prendas protectoras de seguridad (véase
32.99)
- la reparación de prendas de vestir (véase 95.29)</t>
  </si>
  <si>
    <t>Esta clase comprende:
- la confección de artículos de peletería:
* prendas de vestir y accesorios de piel
* productos a partir de recortes de piel como pieles cosidas, láminas, tapetes,
cintas, etc.
* artículos de peletería diversos: alfombras, pufes sin rellenar, gamuzas para la
limpieza industrial
Esta clase no comprende:
- la producción de pieles de peletería en bruto (véase 01.4 y 01.70)
- la producción de cueros y pieles en bruto procedentes de mataderos (véase
10.11)
- la fabricación de pieles de imitación (tela de pelo largo obtenida por tejido y
tricotaje) (véase 13.20 y 13.91)
- la fabricación de gorros de piel (véase 14.19)
- la fabricación de prendas de vestir guarnecidas con piel (véase 14.19)
- la preparación y el teñido de pieles (véase 15.11)
- la fabricación de calzado con partes de piel (véase 15.20)</t>
  </si>
  <si>
    <t>Esta clase comprende:
- la fabricación de artículos de calcetería, incluidos calcetines, medias ordinarias
y medias pantalón</t>
  </si>
  <si>
    <t>Esta clase comprende:
- la confección de prendas en tejido de punto y otros artículos confeccionados,
como jerseys, chaquetas de punto, chalecos y artículos similares
Esta clase no comprende:
- la fabricación de tejidos de punto (véase 13.91)
- la fabricación de calcetería (véase 14.31)</t>
  </si>
  <si>
    <t>Esta clase comprende:
- la preparación, curtido, teñido y acabado de cueros y pieles
- la fabricación de cueros agamuzados, apergaminados, acharolados y
metalizados
- la fabricación de cuero artificial o regenerado a base de cuero natural
- el raspado, tundido, despinzado, adobado, curtido, blanqueo y teñido de pieles
y cueros sin depilar
Esta clase no comprende:
- la producción de cueros y pieles en granjas (véase 01.4)
- la producción de cueros y pieles procedentes de mataderos (véase 10.11)
- la fabricación de prendas de cuero (véase 14.11)
- la fabricación de cuero de imitación no procedente de cuero natural (véase
22.19 y 22.29)</t>
  </si>
  <si>
    <t>Esta clase comprende:
- la fabricación de artículos de viaje, bolsos de mano y artículos semejantes de
cuero natural, artificial o regenerado, o de cualquier otro material como
plástico, materias textiles, fibra vulcanizada o cartón, siempre que se utilice la
misma tecnología que para el cuero
- la fabricación de artículos de guarnicionería y talabartería
- la fabricación de correas no metálicas para relojes de pulsera (por ejemplo,
tela, cuero, plástico)
- la fabricación de diversos artículos de cuero natural o de cuero artificial o
regenerado: correas de transmisión, envases, etc.
- la fabricación de cordones de zapatos, de cuero
- la fabricación de látigos y fustas
Esta clase no comprende:
- la fabricación de prendas de vestir de cuero (véase 14.11)
- la fabricación de guantes y sombreros de cuero (véase 14.19)
- la fabricación de calzado (véase 15.20)
- la fabricación de sillines de bicicleta (véase 30.92)
- la fabricación de correas de relojes de metales preciosos (véase 32.12)
- la fabricación de correas de relojes de metales no preciosos (véase 32.13)
- la fabricación de arneses de seguridad y otros cinturones para uso profesional
(véase 32.99)</t>
  </si>
  <si>
    <t>Esta clase comprende:
- la fabricación de calzado de cualquier tipo y de cualquier material, producido
mediante cualquier proceso, incluso el vaciado
- la fabricación de componentes de cuero del calzado: palas y sus componentes,
suelas y plantillas, tacones, etc.
- la fabricación de polainas, botines y artículos similares
Esta clase no comprende:
- la fabricación de calzado con materias textiles sin suela incorporada (véase
14.19)
- la fabricación de componentes del calzado de madera (por ejemplo, tacones y
hormas) (véase 16.29)
- la fabricación de tacones y suelas de caucho y otros componentes del calzado
de caucho (véase 22.19)
- la fabricación de componentes del calzado de plástico (véase 22.29)
- la fabricación de botas de esquí (véase 32.30)
- la fabricación de calzado ortopédico (véase 32.50)</t>
  </si>
  <si>
    <t>Esta clase comprende:
- el aserrado y el cepillado de la madera
- el corte, el pelado y el desbarbado de troncos
- la fabricación de traviesas de madera para vías férreas
- la fabricación de maderas sin ensamblar para suelos
- la fabricación de lana, harina y virutas de madera
Esta clase comprende también:
- el secado de la madera
- la impregnación o tratamiento químico de la madera con agentes
conservantes u otras materias
Esta clase no comprende:
- la explotación forestal y la producción de madera en bruto (véase 02.20)
- la fabricación de chapas de la delgadez suficiente para su utilización en
tableros contrachapados y en otros tableros y paneles (véase 16.21)
- la fabricación de placas de parquet, tiras, etc. de madera, ensambladas en
planchas (véase 16.22)
- la fabricación de ripias para tejados, listones y molduras (véase 16.23)
- la fabricación de madera para combustible o prensada (véase 16.29)</t>
  </si>
  <si>
    <t>Esta clase comprende:
- la fabricación de chapas de la delgadez suficiente para su utilización en
enchapados, la elaboración de contrachapados y otros fines:
* pulido, teñido, bañado, impregnado, reforzado (con forro de papel o tejido)
* elaboración en forma de motivos
- la fabricación de tableros contrachapados, chapas y tableros de madera
laminada similares
- la fabricación de tableros con filamentos orientados (OSB) y otros tableros de
partículas, de madera
- la fabricación de tableros de fibras de densidad media (MDF) y otros tableros
de fibras, de madera
- la fabricación de madera densificada
- la fabricación de madera laminada encolada y madera de chapado laminada</t>
  </si>
  <si>
    <t>Esta clase comprende:
- la fabricación de placas de parquet, tiras, etc. de madera, ensambladas en
planchas
Esta clase no comprende:
- la fabricación de maderas sin ensamblar para suelos (véase 16.10)</t>
  </si>
  <si>
    <t>Esta clase comprende:
- la fabricación de estructuras de madera y piezas de carpintería destinadas
principalmente a la construcción:
* vigas, viguetas, vigas maestras
* vigas trianguladas de madera laminada encolada para tejados, prefabricadas
y conectadas por elementos metálicos
* puertas, ventanas, persianas y sus marcos, contengan o no accesorios
metálicos como herrajes, cerraduras, etc.
* escaleras y barandillas
* listones y molduras, ripias para tejados
- la construcción de edificios prefabricados o sus elementos, hechos en su
mayor parte con madera, por ejemplo, saunas
- la fabricación de viviendas móviles
- la fabricación de tabiques de madera (excepto los paneles móviles
independientes)
Esta clase no comprende:
- la fabricación de mobiliario de cocina, librerías, armarios, etc. (véase 31.01,
31.02 y 31.09)
- la fabricación de paneles de madera móviles independientes (véase 31.01,
31.02 y 31.09)</t>
  </si>
  <si>
    <t>Esta clase comprende:
- la fabricación de cajas, cajitas, jaulas, cilindros, urnas y envases similares de
madera
- la fabricación de palets y otros paneles de madera para carga
- la fabricación de barriles, cubas, tinas y otras manufacturas de tonelería, de
madera
- la fabricación de bobinas de madera para cables
Esta clase no comprende:
- la fabricación de artículos de viaje (véase 15.12)
- la fabricación de cajas, estuches y joyeros, y artículos similares de madera
(véase 16.29)
- la fabricación de artículos de cestería (véase 16.29)</t>
  </si>
  <si>
    <t>Esta clase comprende:
- la fabricación de productos diversos de madera:
* la fabricación de monturas y mangos de herramientas, escobas y cepillos
* la fabricación de hormas de madera para el calzado, perchas
* la fabricación de utensilios domésticos y de cocina de madera
* la fabricación de estatuillas y otros objetos decorativos de madera, madera
con trabajo de marquetería o taracea
* la fabricación de cajas, estuches y joyeros, y artículos similares de madera
* la fabricación de canillas, carretes y bobinas para hilos y artículos similares de
madera torneada
* la fabricación de otros artículos de madera
- el tratamiento de corcho natural en bruto, la fabricación de corcho aglomerado
- la fabricación de artículos de corcho natural o aglomerado, incluidos
revestimientos para suelos
- la fabricación de trenzas y artículos de materias trenzables: esteras,
salvamanteles, pantallas, cajas, etc.
- la fabricación de artículos de cestería y mimbre
- la fabricación de madera para combustible y pellets como recurso energético,
elaborados de madera prensada o materiales sustitutivos como posos de café o
semilla de soja
- la fabricación de marcos de madera para espejos y cuadros
- la fabricación de marcos para lienzos de pintura
- la fabricación de componentes de madera para el calzado (por ejemplo,
tacones y hormas)
- la fabricación de mangos para paraguas, bastones y artículos similares
- la fabricación de bloques para la fabricación de pipas
Esta clase comprende también:
- las actividades de los talleres de enmarcación de cuadros
Esta clase no comprende:
- la fabricación de esteras y esterillas confeccionadas con materias textiles
(véase 13.92)
- la fabricación de artículos de viaje (véase 15.12)
- la fabricación de calzado de madera (véase 15.20)
- la fabricación de cerillas (véase 20.51)
- la fabricación de cajas de relojes (véase 26.52)
- la fabricación de canillas y bobinas de madera que forman parte de la
maquinaria textil (véase 28.94)
- la fabricación de muebles (véase 31.0)
- la fabricación de juguetes de madera (véase 32.40)
- la fabricación de escobas y cepillos (véase 32.91)
- la fabricación de ataúdes (véase 32.99)
- la fabricación de salvavidas de corcho (véase 32.99)</t>
  </si>
  <si>
    <t>Esta clase comprende:
- la fabricación de pasta de papel blanqueada, semiblanqueada o cruda
mediante procedimientos mecánicos, químicos (solubles o no) o semiquímicos
- la fabricación de pasta papelera a partir de residuos textiles, como borras de
algodón
- la eliminación de tinta y la fabricación de pasta papelera a partir de papel
usado</t>
  </si>
  <si>
    <t>Esta clase comprende:
- la fabricación de papel y cartón con vistas a un tratamiento industrial posterior
Esta clase comprende también:
- el tratamiento industrial posterior de papel y cartón:
* el encolado, el recubrimiento y la impregnación de papel y cartón
* la fabricación de papel rizado o plegado
* la fabricación de laminados y papel de aluminio, si se laminan con papel o
cartón
- la fabricación de papel hecho a mano
- la fabricación de papel prensa y otro papel de impresión o escritura
- la fabricación de guata de celulosa y bandas de fibras de celulosa
- la fabricación de papel de calco y papel para clichés de multicopista en rollos o
grandes pliegos
Esta clase no comprende:
- la fabricación de papel y cartón ondulados (véase 17.21)
- la fabricación de artículos de papel, cartón o pasta papelera (véase 17.22,
17.23, 17.24 y 17.29)
- la fabricación de papel revestido o impregnado, cuando el revestimiento o la
impregnación constituyan el principal componente (véase la clase en la que se
clasifica la fabricación del revestimiento o la impregnación)
- la fabricación de papel abrasivo (véase 23.91)</t>
  </si>
  <si>
    <t>Esta clase comprende:
- la fabricación de papel y cartón ondulados
- la fabricación de embalajes de papel o cartón ondulados
- la fabricación de embalajes plegables de cartón
- la fabricación de embalajes de cartón duro
- la fabricación de otros embalajes de papel y cartón
- la fabricación de sacos y bolsas de papel
- la fabricación de archivadores de cartón de oficina y artículos similares
Esta clase no comprende:
- la fabricación de sobres (véase 17.23)
- la fabricación de artículos moldeados o prensados de pasta papelera (por
ejemplo, cajas para el envasado de huevos, platos moldeados de pasta de
papel) (véase 17.29)</t>
  </si>
  <si>
    <t>Esta clase comprende:
- la fabricación de papel para uso doméstico e higiene personal, y de productos
de guata de celulosa:
* toallitas para desmaquillar
* pañuelos, toallas, servilletas
* papel higiénico
* compresas higiénicas y tampones, pañales para bebés y similares
* vasos, platos y bandejas
* plantillas de celulosa para el calzado
Esta clase no comprende:
- la fabricación de guata de celulosa (véase 17.12)</t>
  </si>
  <si>
    <t>Esta clase comprende:
- la fabricación de papel listo para impresión y escritura
- la fabricación de papel para impresora de ordenador
- la fabricación de papel autocopiativo listo para su uso
- la fabricación de clichés de multicopista y papel de calco listo para su uso
- la fabricación de papel engomado o adhesivo listo para su uso
- la fabricación de sobres y tarjetas postales
- la fabricación de artículos de papelería educativos y comerciales (cuadernos,
carpetas, registros, libros contables, formularios comerciales, etc.) cuando la
información impresa no constituya su característica principal
- la fabricación de cajas, carteras y juegos de artículos de escritorio que incluyan
un surtido de material de papelería
Esta clase no comprende:
- la impresión en papel (véase 18.11)</t>
  </si>
  <si>
    <t>Esta clase comprende:
- la fabricación de papeles pintados y otros revestimientos similares para
paredes, incluido el papel con un baño de vinilo y el papel textil
Esta clase no comprende:
- la fabricación de papel y cartón en bruto (véase 17.12)
- la fabricación de papeles pintados de plástico (véase 22.29)</t>
  </si>
  <si>
    <t>Esta clase comprende:
- la fabricación de etiquetas
- la fabricación de papel y cartón filtrantes
- la fabricación de tambores, bobinas, canillas, etc. de papel y cartón
- la fabricación de embalajes alveolares de pasta de papel para huevos y otros
productos similares, etc.
- la fabricación de cuerdas y cordajes de papel
- la fabricación de artículos promocionales y de regalo de papel
- la fabricación de tarjetas de papel o cartón para máquinas Jacquard
Esta clase no comprende:
- la fabricación de cartas para juegos de mesa (véase 32.40)
- la fabricación de juegos y juguetes de papel y cartón (véase 32.40)</t>
  </si>
  <si>
    <t>Esta clase comprende también:
- la impresión de otras publicaciones periódicas que se publican al menos
cuatro veces por semana
Esta clase no comprende:
- la edición de material impreso (véase 58.1)
- el fotocopiado de documentos (véase 82.19)</t>
  </si>
  <si>
    <t>Esta clase comprende:
- la impresión de otras revistas y publicaciones periódicas que se publican
menos de cuatro veces por semana
- la impresión de libros y folletos, cuadernos y partituras de música, mapas,
atlas, carteles, catálogos, prospectos y otros impresos publicitarios, sellos de
correos, timbres fiscales, documentos de propiedad, cheques y otros títulos,
tarjetas inteligentes, álbumes, dietarios, calendarios y otros impresos
comerciales, artículos de papelería de uso personal y otros impresos, por medio
de prensas de imprenta, offset, fotograbado, flexografía, serigrafía u otros
métodos de impresión por estampación, por multicopistas, impresoras
controladas por ordenador, grabadoras en relieve, etc., incluyendo la impresión
rápida
- la impresión directa en textiles, plástico, vidrio, metal, madera y cerámica
El material impreso generalmente está sujeto a derechos de autor.
Esta clase comprende también:
- la impresión en etiquetas (impresión litográfica, fotograbado, flexografía u
otras)
Esta clase no comprende:
- el serigrafiado de textiles y prendas de vestir (véase 13.30)
- la fabricación de artículos de papelería (cuadernos, carpetas, registros, libros
contables, formularios comerciales, etc.) cuando la información impresa no
constituya su característica principal (véase 17.23)
- la edición de material impreso (véase 58.1)</t>
  </si>
  <si>
    <t>Esta clase comprende:
- la composición, la fotocomposición, la introducción de datos para
preimpresión, incluido el escaneado (digitalización de texto o imágenes) y el
reconocimiento óptico de caracteres, la compaginación electrónica
- la preparación de ficheros de datos para aplicaciones multimedia (impresión
en papel, CD-ROM, Internet)
- los servicios de fotograbado, incluida la composición de imágenes y de clichés
(para los procedimientos de impresión tipográfica y offset)
- la preparación de cilindros: el grabado de cilindros de fotograbado
- el procesado de planchas: "del ordenador a la plancha ("computer to plate"
CTP) (incluidas las planchas de fotopolímeros)
- la preparación de planchas y troqueles para la impresión o la estampación en
relieve
- la preparación de:
* trabajos artísticos de carácter técnico, como la preparación bloques de
madera o piedra para litografía
* soportes de presentación, por ejemplo transparencias y otras formas de
presentación
* bocetos, croquis, maquetas, etc.
* producción de pruebas
Esta clase no comprende:
- las actividades de diseño especializadas (véase 74.10)</t>
  </si>
  <si>
    <t>Esta clase comprende:
- la encuadernación comercial, montaje de muestras y servicios de
postimpresión de apoyo a las actividades de impresión, como la
encuadernación comercial y el acabado de libros, folletos, revistas, catálogos,
etc. mediante plegado, corte, alzado, embastado, encuadernación, encolado,
estampado en oro; la encuadernación espiral y la encuadernación con cable de
plástico
- la encuadernación y el acabado de papel o cartón impresos mediante plegado,
estampado, perforación, taladrado, grabado, pegado, encolado, laminado
- los servicios de acabado para CD-ROM
- los servicios de acabado para la expedición de correspondencia, como la
personalización y la preparación de sobres
- otras actividades de acabado como troquelado, grabado y estampación, copia
de Braille</t>
  </si>
  <si>
    <t>Esta clase comprende:
- la reproducción, a partir de grabaciones originales, de discos, discos
compactos y cintas de música u otras grabaciones sonoras
- la reproducción, a partir de grabaciones originales, de discos, discos
compactos y cintas de películas u otras grabaciones de vídeo
- la reproducción, a partir de grabaciones originales, de programas y datos en
discos y cintas
Esta clase no comprende:
- la reproducción de material impreso (véase 18.11 y 18.12)
- la edición de programas informáticos (véase 58.2)
- la producción y distribución de películas de celuloide, cintas de vídeo y
películas en DVD o medios similares (véase 59.1)
- la reproducción de películas cinematográficas para su distribución en salas de
proyección (véase 59.12)
- la producción de copias originales de discos o material de sonido (véase 59.20)</t>
  </si>
  <si>
    <t>Esta clase comprende:
- la explotación de coquerías
- la producción de coque y semicoque
- la producción de brea y coque de brea
- la producción de gas de hulla en coquerías
- la producción de alquitranes de hulla y lignito en bruto
- la aglomeración de coque
Esta clase no comprende:
- la fabricación de briquetas combustibles de hulla (véase 19.20)</t>
  </si>
  <si>
    <t>Esta clase comprende la fabricación de combustibles líquidos y gaseosos y de
otros productos a partir del crudo de petróleo, minerales bituminosos o los
productos de su fraccionamiento. El refino de petróleo comprende una o varias
de las actividades siguientes: fraccionamiento, destilación directa de crudo de
petróleo y craqueo.
Esta clase comprende:
- la producción de combustible para motores: gasolina, queroseno, etc.
- la producción de combustible: fueloil ligero, medio y pesado, gases de
refinería como etano, propano, butano, etc.
- la fabricación de aceites o grasas lubricantes derivados del petróleo, incluso a
partir de residuos de lubricantes
- la fabricación de productos para la industria petroquímica y para la
elaboración de revestimientos de carreteras
- la fabricación de diversos productos: bencina mineral, vaselina, cera de
parafina, petrolato, etc.
- la fabricación de briquetas de petróleo
- la mezcla de biocombustibles, es decir, la mezcla de alcoholes con petróleo
(por ejemplo, gasohol)
Esta clase comprende también:
- la fabricación de briquetas de turba
- la fabricación de briquetas combustibles de hulla y lignito</t>
  </si>
  <si>
    <t>Esta clase comprende:
- la fabricación de gases inorgánicos industriales o médicos licuados o
comprimidos:
* gases elementales
* aire líquido o comprimido
* gases refrigerantes
* mezclas de gases industriales
* gases inertes, tales como dióxido de carbono
* gases aislantes
* mezcla de gases (Febrero 2017)
Esta clase no comprende:
- la extracción de metano, etano, butano o propano (véase 06.20)
- la fabricación de gases combustibles tales como etano, butano o propano, en
refinerías de petróleo (véase 19.20)
- la fabricación de combustibles gaseosos a partir de carbón, residuos, etc.
(véase 35.21)</t>
  </si>
  <si>
    <t>Esta clase comprende:
- la fabricación de colorantes y pigmentos de cualquier origen, en forma básica
o concentrada
Esta clase comprende también:
- la fabricación de productos que se utilizan como agentes abrillantadores
fluorescentes o como luminóforos
Esta clase no comprende:
- la fabricación de colorantes y pigmentos preparados (véase 20.30)</t>
  </si>
  <si>
    <t>Esta clase comprende la fabricación de productos químicos utilizando procesos
básicos. El producto de estos procesos suele consistir en elementos químicos
independientes o compuestos definidos químicamente independientes.
Esta clase comprende:
- la fabricación de elementos químicos (excepto gases industriales y metales
básicos)
- la fabricación de ácidos inorgánicos excepto el ácido nítrico
- la fabricación de álcalis, lejías y otras bases inorgánicas excepto el amoníaco
- la fabricación de otros compuestos inorgánicos
- el tostado de piritas de hierro
- la fabricación de agua destilada
Esta clase comprende también:
- el enriquecimiento de minerales de uranio y de torio
Esta clase no comprende:
- la producción de gases industriales (véase 20.11)
- la fabricación de fertilizantes nitrogenados y de compuestos nitrogenados
(véase 20.15)
- la fabricación de amoníaco (véase 20.15)
- la fabricación de cloruro de amonio (véase 20.15)
- la fabricación de nitritos y nitratos de potasio (véase 20.15)
- la fabricación de carbonatos de amonio (véase 20.15)
- la fabricación de agua destilada aromática (véase 20.53)
- la fabricación de metales básicos (véase 24)</t>
  </si>
  <si>
    <t>Esta clase comprende la fabricación de productos químicos utilizando procesos
básicos, como el craqueo térmico y la destilación. El producto de estos
procesos suele consistir en elementos químicos independientes o compuestos
definidos químicamente independientes.
Esta clase comprende:
- la fabricación de productos químicos orgánicos básicos:
* hidrocarburos acíclicos, saturados y no saturados
* hidrocarburos cíclicos, saturados y no saturados
* alcoholes acíclicos y cíclicos
* ácidos mono- y policarboxílicos, incluido el ácido acético
* otros compuestos de función oxígeno, incluidos aldehídos, cetonas, quinonas
y compuestos de función oxígeno binarios o múltiples
* glicerol sintético
* compuestos de función nitrógeno, incluidas las aminas
* fermentación de caña de azúcar, maíz o productos similares para producir
alcoholes y esteres
* otros compuestos orgánicos incluidos los productos procedentes de la
destilación de la madera (por ejemplo, carbón vegetal), etc.
- la fabricación de productos sintéticos aromáticos
- la destilación de alquitrán de hulla
Esta clase no comprende:
- la fabricación de plásticos en sus formas primarias (véase 20.16)
- la fabricación de caucho sintético en sus formas primarias (véase 20.17)
- la fabricación de glicerol en bruto (véase 20.41)
- la fabricación de aceites esenciales naturales (véase 20.53)
- la fabricación de ácidos salicílico y O-acetilsalicílico (véase 21.10)</t>
  </si>
  <si>
    <t>Esta clase comprende:
- la fabricación de abonos:
* abonos nitrogenados, fosfatados o potásicos puros o complejos
* urea, fosfatos naturales en bruto y sales de potasio naturales en bruto
- la fabricación de productos nitrogenados afines:
* ácido nítrico y ácido sulfonítrico, amoníaco, cloruro de amonio, carbonato de
amonio, nitritos y nitratos de potasio
Esta clase comprende también:
- la fabricación de sustratos para plantación con turba como componente
principal
- la fabricación de sustratos para plantación a base de mezclas de tierra natural,
arena, arcilla y minerales
Esta clase no comprende:
- la extracción de guano (véase 08.91)
- la fabricación de productos agroquímicos, como plaguicidas (véase 20.20)
- la producción de compost a partir del tratamiento de residuos orgánicos
(véase 38.21)</t>
  </si>
  <si>
    <t>Esta clase comprende la fabricación de resinas, materiales plásticos y
elastómeros termoplásticos no vulcanizables, así como la mezcla y combinación
por encargo de resinas y la fabricación de resinas sintéticas no producidas
según especificaciones.
Esta clase comprende:
- la fabricación de primeras materias plásticas:
* polímeros, incluidos los polímeros de etileno, propileno, estireno, cloruro de
vinilo, acetato de vinilo y acrílicos
* poliamidas
* resinas fenólicas, resinas de expóxido y poliuretano
* resinas alquídicas, resinas de poliéster y poliésteres
* siliconas
* intercambiadores de iones basados en polímeros
Esta clase comprende también:
- la fabricación de celulosa y sus derivados químicos
Esta clase no comprende:
- la fabricación de fibras, filamentos e hilo artificiales y sintéticos (véase 20.60)
- la trituración de productos plásticos (véase 38.32)</t>
  </si>
  <si>
    <t>Esta clase comprende:
- la fabricación de caucho sintético en sus formas primarias:
* caucho sintético
* factis
- la fabricación de mezclas de caucho sintético y caucho natural o gomas
similares al caucho (por ejemplo, balata)</t>
  </si>
  <si>
    <t>Esta clase comprende:
- la fabricación de insecticidas, raticidas, fungicidas, herbicidas, acaricidas,
moluscicidas, biocidas
- la fabricación de inhibidores de germinación y reguladores del crecimiento de
las plantas
- la fabricación de desinfectantes tanto agrícolas como para otros usos
- la fabricación de otros productos agroquímicos n.c.o.p.
Esta clase no comprende:
- la fabricación de abonos y compuestos de nitrógeno (véase 20.15)
- la fabricación de sustratos para plantación con turba como componente
principal (véase 20.15)
- la fabricación de sustratos para plantación a base de mezclas de tierra natural,
arena, arcilla y minerales (véase 20.15)</t>
  </si>
  <si>
    <t>Esta clase comprende:
- la fabricación de pinturas y barnices, esmaltes o lacas
- la fabricación de pigmentos y tintes, opacificadores y colores preparados
- la fabricación de esmaltes vitrificables y vidriados y engobes y preparados
similares
- la fabricación de masillas
- la fabricación de compuestos de calafateado, plastes o masillas de relleno no
refractarios similares
- la fabricación de disolventes y diluyentes orgánicos compuestos
- la fabricación de preparados quitapinturas y quitabarnices
- la fabricación de tintas de imprenta
Esta clase no comprende:
- la fabricación de tintes y colorantes (véase 20.12)
- la fabricación de tintas para escribir o dibujar (véase 20.59)</t>
  </si>
  <si>
    <t>Esta clase comprende:
- la fabricación de agentes tensoactivos orgánicos
- la fabricación de papel, guata, fieltro, etc., revestidos o recubiertos con jabón o
detergente
- la fabricación de glicerina bruta
- la fabricación de jabón, excepto jabón cosmético
- la fabricación de preparados tensoactivos:
* polvos para lavar y detergentes en forma sólida o líquida
* preparados para lavavajillas
* suavizantes de tejidos
- la fabricación de productos de limpieza y de abrillantamiento:
* preparados para perfumar y desodorizar locales
* ceras artificiales y ceras preparadas
* lustres y cremas para cuero
* lustres y cremas para madera
* lustres para carrocerías de automóviles, cristales y metales
* polvos o pastas de limpieza, incluidos papel, guata, etc revestidos o
recubiertos con estos productos
Esta clase comprende también:
- la fabricación de líquidos limpiadores para lentillas
Esta clase no comprende:
- la fabricación de compuestos separados definidos químicamente (véase 20.13
y 20.14)
- la fabricación de glicerol sintetizado a partir de productos del petróleo (véase
20.14)
- la fabricación de jabón cosmético (véase 20.42)</t>
  </si>
  <si>
    <t>Esta clase comprende:
- la fabricación de perfumes y cosméticos:
* perfumes y agua de tocador
* productos de belleza y de maquillaje
* productos para el bronceado y la prevención de las quemaduras de sol
* preparados para manicura o pedicura
* champús, lacas para el pelo, preparados para el rizado y el alisado
* dentífricos y preparados para la higiene bucal, incluidos los preparados para
la fijación de dentaduras postizas
* preparados para el afeitado, incluidos los preparados para antes y después
del afeitado
* desodorantes y sales de baño
* productos para la depilación
- la fabricación de jabón cosmético
- la fabricación de gel para el cuidado de la piel (Febrero 2017)
Esta clase no comprende:
- la extracción y refinado de aceites esenciales naturales (véase 20.53)</t>
  </si>
  <si>
    <t>Esta clase comprende:
- la fabricación de pólvoras de proyección
- la fabricación de explosivos y productos pirotécnicos, incluidos cebos y
cápsulas fulminantes, detonadores, cohetes de señales, etc.
Esta clase comprende también:
- la fabricación de cerillas</t>
  </si>
  <si>
    <t>Esta clase comprende:
- la fabricación de colas y adhesivos preparados, incluidos las colas y adhesivos
a base de caucho
Esta clase no comprende:
- la fabricación de gelatinas y sus derivados (véase 20.59)</t>
  </si>
  <si>
    <t>Esta clase comprende:
- la fabricación de extractos de productos aromáticos naturales
- la fabricación de resinoides
- la fabricación de mezclas de productos aromáticos para la elaboración de
perfumes o alimentos
Esta clase no comprende:
- la fabricación de productos aromáticos sintéticos (véase 20.14)
- la fabricación de perfumes y productos de belleza e higiene personal (véase
20.42)</t>
  </si>
  <si>
    <t>Esta clase comprende:
- la fabricación de placas fotográficas, películas, papel sensibilizado y otros
materiales sensibilizados sin impresionar
- la fabricación de preparados químicos para usos fotográficos
- la fabricación de gelatina y sus derivados
- la fabricación de diversos productos químicos:
* peptonas y sus derivados, otras materias proteicas y sus derivados n.c.o.p.
* aceites y grasas modificadas químicamente
* materiales utilizados en el acabado de productos textiles y cuero
* pastas y polvos para soldar
* preparados para el decapado de metales
* aditivos preparados para cementos
* carbón activado, aditivos para aceites lubricantes, aceleradores de
vulcanización, catalizadores y otros productos químicos de uso industrial
* preparados antidetonantes, anticongelantes
* líquidos para transmisión hidráulica
* reactivos compuestos para diagnósticos y laboratorios
Esta clase comprende también:
- la fabricación de tintas para escribir y dibujar
Esta clase no comprende:
- la fabricación de productos definidos químicamente en bruto (véase 20.13 y
20.14)
- la fabricación de agua destilada (véase 20.13)
- la fabricación de productos básicos de química orgánica (véase 20.14)
- la fabricación de tintas de imprenta (véase 20.30)
- la fabricación de adhesivos a base de asfalto (véase 23.99)</t>
  </si>
  <si>
    <t>Esta clase comprende:
- la fabricación de cables de filamentos artificiales o sintéticos
- la fabricación de fibras sintéticas o artificiales discontinuas, sin cardar, peinar
ni tratadas de cualquier otra forma para su hilado
- la fabricación de hilos de filamentos sintéticos o artificiales, incluido el hilo de
alta tenacidad
- la fabricación de monofilamentos o tiras, sintéticos o artificiales
Esta clase no comprende:
- el hilado de fibras sintéticas o artificiales (véase 13.10)
- la fabricación de hilos a base de fibras artificiales discontinuas (véase 13.10)</t>
  </si>
  <si>
    <t>Esta clase comprende:
- la producción de sustancias medicinales activas utilizadas por sus propiedades
farmacológicas en la fabricación de preparados farmacéuticos: antibióticos,
vitaminas básicas, ácidos salicílico y O-acetilsalicílico, etc.
- el tratamiento de la sangre
Esta clase comprende también:
- la fabricación de azúcares químicamente puros
- el procesado de glándulas y la fabricación de extractos glandulares, etc.
- la fabricación de probióticos (Febrero 2017)</t>
  </si>
  <si>
    <t>Esta clase comprende:
- la fabricación de medicamentos:
* antisueros (sueros sanguíneos que contienen anticuerpos) y otras fracciones
sanguíneas
* vacunas
* medicamentos diversos, incluidos los preparados homeopáticos
- la fabricación de preparados químicos contraceptivos de uso externo y
medicamentos contraceptivos a base de hormonas
- la fabricación de preparados para el diagnóstico médico, incluidas las pruebas
de embarazo
- la fabricación de sustancias radioactivas para el diagnóstico en vivo
- la fabricación de productos farmacéuticos biotecnológicos
Esta clase comprende también:
- la fabricación de guatas, gasas, vendas, apósitos, etc. medicinales
impregnados
- la preparación de productos botánicos (trituración, cribado, molido) para uso
farmacéutico
Esta clase no comprende:
- la elaboración de infusiones (menta, verbena, manzanilla, etc.) (véase 10.83)
- la fabricación de productos de obturación dental y de cemento dental (véase
32.50)
- la fabricación de cementos para la reconstrucción de huesos (véase 32.50)
- la fabricación de sábanas quirúrgicas (véase 32.50)
- la fabricación de guatas, gasas, vendas, apósitos, etc. sin medicamentos
impregnados; cordel quirúrgico y similares (véase 32.50)
- el comercio al por mayor de productos farmacéuticos (véase 46.46)
- el comercio al por menor de productos farmacéuticos (véase 47.73)
- las actividades de investigación y desarrollo relativas a los productos
farmacéuticos y los productos farmacéuticos biotecnológicos (véase 72.1)
- el empaquetado de productos farmacéuticos (véase 82.92)</t>
  </si>
  <si>
    <t>Esta clase comprende:
- la fabricación de cubiertas de caucho para vehículos, aparatos, maquinaria
móvil, aeronaves, juguetes, muebles y otros usos:
* neumáticos
* cubiertas macizas o huecas
- la fabricación de cámaras de aire para neumáticos
- la fabricación de bandas de rodadura intercambiables, bandas de fondo de
llanta, bandas de rodadura para el recauchutado de cubiertas, etc.
- el recauchutado de neumáticos
Esta clase no comprende:
- la fabricación de materiales para la reparación de cámaras de caucho (véase
22.19)
- la reparación, colocación o reposición de neumáticos y cámaras de caucho
(véase 45.20)</t>
  </si>
  <si>
    <t>Esta clase comprende:
- la fabricación de otros productos de caucho natural o sintético sin vulcanizar,
vulcanizados o endurecidos:
* planchas, hojas, bandas, varillas, perfiles
* tubos, conductos y mangueras
* cintas transportadoras o de transmisión
* artículos de caucho para usos higiénicos: preservativos, tetinas, bolsas de
agua caliente, etc.
* prendas de vestir de caucho (sólo cuando las piezas se unen por adhesión y
no por costura)
* suelas de caucho y otras partes de caucho del calzado
* hilos y cuerdas de caucho
* hilos y tejidos engomados
* anillas, juntas y sellos de caucho
* revestimientos de caucho para rodillos
* colchones inflables de caucho
* globos inflables
- la fabricación de cepillos de caucho
- la fabricación de cañones para pipas de caucho endurecido
- la fabricación de peines, horquillas, rulos y productos similares de caucho
endurecido
Esta clase comprende también:
- la fabricación de materiales para la reparación del caucho
- la fabricación de tejidos impregnados, bañados, recubiertos o estratificados
con caucho, en los casos en que éste constituye el componente principal
- la fabricación de colchones de caucho para camas de agua
- la fabricación de gorros de baño y delantales de caucho
- la fabricación de trajes de buceo y baño de caucho
- la fabricación de artículos sexuales de caucho
- la fabricación de prendas de látex (Febrero 2017)
Esta clase no comprende:
- la fabricación de tejidos acordonados para neumático (véase 13.96)
- la fabricación de prendas de vestir de tejidos elásticos (véase 14.14 y 14.19)
- la fabricación de calzado de caucho (véase 15.20)
- la fabricación de colas y adhesivos a base de caucho (véase 20.52)
- la fabricación de bandas de rodadura (véase 22.11)
- la fabricación de balsas y botes neumáticos (véase 30.11 y 30.12)
- la fabricación de colchones de caucho celular no recubierto (véase 31.03)
- la fabricación artículos de deporte de caucho, excepto prendas de vestir (véase
32.30)
- la fabricación de juegos y juguetes de caucho (incluidas piscinas para niños,
barcos de caucho inflables para niños, animales de caucho inflables, pelotas y
artículos similares) (véase 32.40)
- la regeneración del caucho (véase 38.32)</t>
  </si>
  <si>
    <t>Esta clase comprende:
- la fabricación de productos semielaborados de materias plásticas:
* placas, planchas, bloques, películas, láminas, bandas, etc. de plástico
(autoadhesivo o no)
- la fabricación de productos acabados de plástico:
* tubos, conductos y mangueras de plástico, accesorios para tuberías y
mangueras
- la fabricación de película o lámina de celofán
Esta clase no comprende:
- la fabricación de plásticos en sus formas primarias (véase 20.16)
- la fabricación de artículos de caucho sintético o natural (véase 22.1)</t>
  </si>
  <si>
    <t>Esta clase comprende:
- la fabricación de artículos de embalaje de materias plásticas:
* bolsas, sacos, cajas, cajones, bombonas, botellas, etc.
Esta clase no comprende:
- la fabricación de artículos de viaje y bolsos de plástico (véase 15.12)</t>
  </si>
  <si>
    <t>Esta clase comprende:
- la fabricación de productos de materias plásticas para la construcción:
* puertas, ventanas, marcos, cierres, persianas y zócalos, de plástico
* tanques y depósitos
* revestimientos de plástico para suelos, paredes o techos en rollos o en forma
de losetas, etc.
* artículos de plástico de uso sanitario como bañeras, platos de ducha, lavabos,
tazas de inodoro, cisternas, etc.
- la fabricación de revestimientos de suelos resistentes, como vinilo, linóleo, etc.
- la fabricación de piedra artificial (por ejemplo, mármol artificial)</t>
  </si>
  <si>
    <t>Esta clase comprende:
- la fabricación de servicios de mesa, utensilios de cocina y artículos de tocador,
de plástico
- la fabricación de productos de plástico diversos:
* sombrerería, aislamientos, piezas para lámparas y accesorios de iluminación,
artículos de escritorio y para uso escolar, prendas de vestir (sólo cuando las
piezas se unen por adhesión y no por costura), guarniciones para muebles,
estatuillas, cintas transportadoras y de transmisión, cintas de plástico
autoadhesivas, hormas de zapato de plástico, boquillas de plástico para
cigarrillos y puros, peines, rizadores de pelo, artículos promocionales y de
regalo de plástico, etc.
- la fabricación de mástiles de fibra de carbono (Febrero 2017)
- la soldadura de tanques y tuberías de plástico (Febrero 2017)
Esta clase comprende también:
- la fabricación de foamizados y poliuretano
- la fabricación de productos diversos de resina de poliéster y fibra de vidrio
Esta clase no comprende:
- la fabricación de artículos de viaje de plástico (véase 15.12)
- la fabricación de calzado de plástico (véase 15.20)
- la fabricación de mobiliario de plástico (véase 31.01, 31.02 y 31.09)
- la fabricación de colchones de plástico celular no recubierto (véase 31.03)
- la fabricación de artículos de plástico para deporte (véase 32.30)
- la fabricación de juegos y juguetes de plástico (véase 32.40)
- la fabricación de accesorios de plástico para medicina, cirugía y odontología
(véase 32.50)
- la fabricación de artículos ópticos de plástico (véase 32.50)
- la fabricación de cascos de plástico y otro equipo de seguridad de plástico
(véase 32.99)</t>
  </si>
  <si>
    <t>Esta clase comprende:
- la fabricación de vidrio plano, incluido el vidrio armado, coloreado o tintado</t>
  </si>
  <si>
    <t>Esta clase comprende:
- la fabricación de vidrio plano endurecido o laminado
- la fabricación de espejos de vidrio
- la fabricación de aisladores de vidrio de varias capas</t>
  </si>
  <si>
    <t>Esta clase comprende:
- la fabricación de botellas y otros recipientes, de vidrio o de cristal
- la fabricación de vasos y otros artículos para el hogar, de vidrio o de cristal
Esta clase no comprende:
- la fabricación de ampollas y envolturas de vidrio para lámparas (véase23.19)
- la fabricación de juguetes de vidrio (véase 32.40)</t>
  </si>
  <si>
    <t>Esta clase comprende:
- la fabricación de fibra de vidrio, incluida la lana de vidrio y artículos sin tejer
de esta fibra
Esta clase no comprende:
- la fabricación de tejidos a base de hilados de vidrio (véase 13.20)
- la fabricación de cable de fibra óptica para la transmisión de datos y de
imágenes en directo (véase 27.31)</t>
  </si>
  <si>
    <t>Esta clase comprende:
- la fabricación de objetos de vidrio para laboratorio, higiene o farmacia
- la fabricación de cristales para relojes, vidrio óptico y elementos de éste no
trabajados ópticamente
- la fabricación de artículos de vidrio empleados en bisutería
- la fabricación de aisladores de vidrio y accesorios aislantes de vidrio
- la fabricación de ampollas y envolturas de vidrio para lámparas
- la fabricación de estatuillas de vidrio
- la fabricación de baldosas de vidrio
- la fabricación de vidrio en forma de varillas o tubos
Esta clase no comprende:
- la fabricación de elementos ópticos trabajados ópticamente (véase 26.70)
- la fabricación de jeringas y otros materiales médicos de laboratorio (véase
32.50)</t>
  </si>
  <si>
    <t>Esta clase comprende la fabricación de productos intermedios a partir de
minerales no metálicos, como arena, grava, piedra o arcilla.
Esta clase comprende:
- la fabricación de morteros, hormigones, etc., refractarios
- la fabricación de productos cerámicos refractarios:
* productos cerámicos para aislamiento térmico fabricados con harinas fósiles
silíceas
* ladrillos, bloques, tejas, etc. refractarios
* retortas, crisoles, muflas, boquillas, tubos, tuberías, etc. de cerámica
refractaria
Esta clase comprende también:
- la fabricación de artículos refractarios que contienen magnesita, dolomita o
cromita</t>
  </si>
  <si>
    <t>Esta clase comprende:
- la fabricación de azulejos para paredes y chimeneas, cubos y dados para
mosaicos, etc., cerámicos no refractarios
- la fabricación de baldosas y adoquines cerámicos no refractarios
Esta clase no comprende:
- la fabricación de piedra artificial (por ejemplo, mármol artificial) (véase 22.23)
- la fabricación de productos cerámicos refractarios (véase 23.20)
- la fabricación de ladrillos y tejas cerámicos (véase 23.32)</t>
  </si>
  <si>
    <t>Esta clase comprende:
- la fabricación de materiales estructurales para la construcción no refractarios
de arcilla:
* la fabricación de ladrillos, tejas, sombreretes de chimenea, tuberías,
conducciones, etc.
- la fabricación de revestimientos de suelos de arcilla cocida
Esta clase no comprende:
- la fabricación de productos cerámicos refractarios (véase 23.20)
- la fabricación de productos cerámicos no refractarios no estructurales (véase
23.4)</t>
  </si>
  <si>
    <t>Esta clase comprende:
- la fabricación de vajillas y otros artículos cerámicos de uso doméstico o de
tocador
- la fabricación de estatuillas y otros artículos cerámicos de ornamentación
Esta clase no comprende:
- la fabricación de bisutería (véase 32.13)
- la fabricación de juguetes de cerámica (véase 32.40)</t>
  </si>
  <si>
    <t>Esta clase comprende:
- la fabricación de aparatos sanitarios cerámicos, como lavabos, bañeras, bidés,
inodoros, etc.
- la fabricación de otros aparatos cerámicos
Esta clase no comprende:
- la fabricación de productos cerámicos refractarios (véase 23.20)
- la fabricación de materiales de construcción cerámicos no refractarios (véase
23.3)</t>
  </si>
  <si>
    <t>Esta clase comprende:
- la fabricación de aisladores eléctricos y piezas aislantes de material cerámico
Esta clase no comprende:
- la fabricación de productos cerámicos refractarios (véase 23.20)</t>
  </si>
  <si>
    <t>Esta clase comprende:
- la fabricación de imanes de cerámica y ferrita
- la fabricación de productos de cerámica para usos de laboratorio, químicos e
industriales
Esta clase no comprende:
- la fabricación de piedra artificial (por ejemplo, mármol artificial) (véase 22.23)
- la fabricación de productos cerámicos refractarios (véase 23.20)
- la fabricación de materiales de construcción cerámicos no refractarios (véase
23.3)</t>
  </si>
  <si>
    <t>Esta clase comprende:
- la fabricación de potes, tarros y otros artículos similares del tipo empleado
para el transporte o empaquetado de bienes
- la fabricación de productos cerámicos n.c.o.p.
Esta clase no comprende:
- la fabricación de aparatos sanitarios cerámicos (véase 23.42)
- la fabricación de piezas dentales artificiales (véase 32.50)</t>
  </si>
  <si>
    <t>Esta clase comprende:
- la fabricación de clinker y cementos hidráulicos, incluidos el portland, el
cemento aluminoso, el cemento de escorias y los superfosfatos
Esta clase no comprende:
- la fabricación de morteros, hormigones, etc., refractarios (véase 23.20)
- la fabricación de mezclas preparadas y secas para hormigón y mortero (véase
23.63 y 23.64)
- la fabricación de artículos de cemento (véase 23.69)
- la fabricación de cementos empleados en odontología (véase 32.50)</t>
  </si>
  <si>
    <t>Esta clase comprende:
- la fabricación de cal viva, cal apagada y cal hidráulica
- la fabricación de yesos para enlucir a partir de yeso calcinado y sulfato
calcinado
Esta clase comprende también:
- la fabricación de dolomita calcinada
Esta clase no comprende:
- la fabricación de artículos de yeso (véase 23.62 y 23.69)</t>
  </si>
  <si>
    <t>Esta clase comprende:
- la fabricación de elementos premoldeados de hormigón, cemento o piedra
artificial para la construcción:
* baldosas, losas, ladrillos, planchas, paneles, tuberías, postes, etc.
- la fabricación de elementos estructurales prefabricados para la construcción
de hormigón, cemento o piedra artificial</t>
  </si>
  <si>
    <t>Esta clase comprende:
- la fabricación de elementos de yeso y escayola para la construcción:
* planchas, placas, paneles, etc.</t>
  </si>
  <si>
    <t>Esta clase comprende:
- la fabricación de mezclas preparadas y secas para hormigón y mortero
Esta clase no comprende:
- la fabricación de cementos refractarios (véase 23.20)</t>
  </si>
  <si>
    <t>Esta clase comprende:
- la fabricación de morteros en polvo
Esta clase no comprende:
- la fabricación de morteros refractarios (véase 23.20)
- la fabricación de mezclas secas para hormigón y mortero (véase 23.63)</t>
  </si>
  <si>
    <t>Esta clase comprende:
- la fabricación de materiales de construcción de materias vegetales (lana de
madera, paja, cañas, juncos) aglomerados con cemento, yeso u otros
aglutinantes minerales
- la fabricación de artículos de asbestocemento o fibrocemento de celulosa y
similares:
* placas onduladas, otras placas, paneles, tejas, tubos, tuberías, depósitos,
abrevaderos, lavabos, fregaderos, jarras, mobiliario, marcos de ventana, etc.</t>
  </si>
  <si>
    <t>Esta clase comprende:
- la fabricación de otros productos de hormigón, yeso, cemento y piedra
artificial:
* estatuas, mobiliario, altorrelieves y bajorrelieves, jarrones, jardineras, etc.</t>
  </si>
  <si>
    <t>Esta clase comprende:
- el corte, tallado y acabado de la piedra para su empleo en la construcción,
cementerios, carreteras, tejados, etc.
- la fabricación de muebles de piedra
Esta clase no comprende:
- las actividades realizadas por los trabajadores de canteras, por ejemplo la
producción de piedra cortada en bruto (véase 08.11)
- la producción de piedras para moler, piedras abrasivas y productos similares
(véase 23.9)</t>
  </si>
  <si>
    <t>Esta clase comprende:
- la producción de piedras para moler, afilar o pulir y productos abrasivos
naturales o artificiales sobre un soporte, incluidos los productos abrasivos
sobre base blanda (por ejemplo, papel de lija)</t>
  </si>
  <si>
    <t>Esta clase comprende:
- la fabricación de materiales de fricción y artículos sin montar similares con
una base de sustancias minerales o de celulosa
- la fabricación de materiales minerales aislantes:
* lana de escorias, de roca y lanas minerales similares, vermiculita exfoliada,
arcillas dilatadas y materiales similares para aislamiento térmico y acústico
- la fabricación de artículos de sustancias minerales diversas:
* mica trabajada y productos de mica, turba, grafito (excepto artículos
eléctricos), etc.
- la fabricación de artículos de asfalto y de materiales similares, como, por
ejemplo, adhesivos a base de asfalto, brea de alquitrán de hulla, etc.
- la fabricación de fibras y productos de carbono y grafito (excepto electrodos y
aplicaciones eléctricas)
- la fabricación de corindón artificial
- la calcinación de caolín (Febrero 2017)
- el secado y molienda de arcilla hasta conseguir polvo de arcilla, aptos para la
producción de cerámica (Febrero 2017)
Esta clase no comprende:
- la fabricación de lana de vidrio y productos no tejidos a base de lana de vidrio
(véase 23.14)
- la fabricación de electrodos de grafito (véase 27.90)
- la fabricación de juntas de carbono o grafito (véase 28.29)</t>
  </si>
  <si>
    <t>Esta clase comprende:
- la explotación de altos hornos, convertidores de acero, talleres de laminado y
de acabado
- la producción de lingotes de hierro y fundición especular en lingotes, bloques
u otras formas primarias
- la producción de ferroaleaciones
- la producción de productos férreos por reducción directa de hierro y otros
productos férreos porosos; la producción de hierro de una pureza excepcional
por electrólisis y otros procesos químicos
- la refundición en lingotes de desechos de hierro o acero
- la producción de hierro granulado y polvo de hierro
- la producción de acero en lingotes y otras formas primarias
- la producción de productos semielaborados de acero
- la fabricación de productos laminados en caliente o en frío de acero
- la fabricación de barras y varillas de acero laminadas en caliente
- la fabricación de angulares y perfiles de acero laminados en caliente
- la fabricación de tablestacas y de perfiles y angulares soldados de acero
- la fabricación de materiales de acero para vías férreas (raíles sin ensamblar)
Esta clase no comprende:
- el estirado en frío de barras (véase 24.31)</t>
  </si>
  <si>
    <t>Esta clase comprende:
- la fabricación de tubos y tuberías sin soldadura de sección transversal circular
o no circular y de piezas de fundición de sección transversal circular, para su
tratamiento posterior, mediante laminación en caliente, extrusión en caliente u
otros procesos en caliente de productos intermedios que pueden consistir en
barras o tochos obtenidos mediante laminación en caliente o colada continua
- la fabricación de tubos y tuberías sin soldadura de precisión y de no precisión
a partir de piezas laminadas o extrusionadas en caliente mediante el estirado o
la laminación en frío de tubos y tuberías de sección transversal circular, y el
estirado en frío únicamente para los tubos y tuberías de sección transversal no
circular y perfiles huecos
- la fabricación de tubos y tuberías soldados de un diámetro externo superior a
406,4 mm, conformados en frío a partir de productos planos laminados en
caliente y soldados longitudinalmente o en espiral
- la fabricación de tubos y tuberías soldados de un diámetro externo de 406,4
mm o menos de sección transversal circular mediante conformación continua
en frío o caliente de productos planos laminados en frío o en caliente y
soldados longitudinalmente o en espiral, y de sección transversal no circular,
mediante conformación en caliente o en frío a partir de bandas laminadas en
caliente o en frío y soldadas longitudinalmente
- la fabricación de tubos y tuberías soldados de precisión, de un diámetro
externo de 406,4 mm o menos, mediante conformación en caliente o en frío de
bandas laminadas en caliente o en frío y soldadas longitudinalmente,
simplemente soldados o tratados mediante estirado, laminado o conformación
en frío de tubos y tuberías de sección transversal no circular
- la fabricación de bridas y bridas planas con collares forjados mediante el
tratamiento de productos planos de acero laminados en caliente
- la fabricación de juntas de soldadura, como codos y reducciones, mediante la
forja de tubos de acero sin soldadura laminados en caliente
- la fabricación de juntas de rosca y otras juntas de soldadura de tubos y
tuberías de acero
Esta clase no comprende:
- la fabricación de tubos y tuberías de acero sin soldadura por fundición
centrífuga (véase 24.52)</t>
  </si>
  <si>
    <t>Esta clase comprende:
- la fabricación de barras y perfiles sólidos de acero mediante estirado en frío,
esmerilado o torneado
Esta clase no comprende:
- el trefilado (véase 24.34)</t>
  </si>
  <si>
    <t>Esta clase comprende:
- la fabricación de productos planos, recubiertos o no, de acero laminado en
rollos o en tiras (de grosor inferior a 600 milímetros), mediante el relaminado en
frío de productos planos laminados en caliente o de varillas de acero</t>
  </si>
  <si>
    <t>Esta clase comprende:
- la fabricación de perfiles o chapas perfiladas, por conformación en un tren de
laminación o mediante plegado en una prensa, de productos planos de acero
laminados
- la fabricación de planchas acanaladas y paneles laminados mediante
laminación en frío por conformación con plegado</t>
  </si>
  <si>
    <t>Esta clase comprende:
- la fabricación de alambre de acero mediante estirado en frío de varillas de
acero
Esta clase no comprende:
- el estirado de barras y perfiles sólidos de acero (véase 24.31)
- la fabricación de productos de alambre (véase 25.93)</t>
  </si>
  <si>
    <t>Esta clase comprende:
- la producción de metales preciosos:
* la producción y refinado de metales preciosos forjados o no: oro, plata,
platino, etc., a partir de mineral o chatarra
- la producción de aleaciones de metales preciosos
- la producción de semielaborados de metales preciosos
- la producción de chapados de plata sobre metales comunes
- la producción de chapados de oro sobre metales comunes o plata
- la producción de chapados de platino y de metales del grupo del platino sobre
oro, plata o metales comunes
Esta clase comprende también:
- el trefilado de estos metales mediante estirado
- la fabricación de laminados de metales preciosos
- la extracción de plata a partir de desechos de productos químicos, mediante el
refinado electrolítico (Febrero 2017)
- la fundición de joyas en bloques (Febrero 2017)
Esta clase no comprende:
- la fundición de metales no férreos (véase 24.53, 24.54)
- la fabricación de joyas de metales preciosos (véase 32.12)</t>
  </si>
  <si>
    <t>clase comprende:
- la producción de aluminio a partir de alúmina
- la producción de aluminio mediante refinado electrolítico de los desechos y
chatarra de aluminio
- la producción de aleaciones de aluminio
- la primera transformación del aluminio
Esta clase comprende también:
- el trefilado de estos metales mediante estirado
- la producción de óxido de aluminio (alúmina)
- la producción de papel de aluminio para envolver
- la fabricación de laminados de aluminio a partir de papel de aluminio como
componente primario
Esta clase no comprende:
- la fabricación de laminados y papel de aluminio, si se laminan con papel o
cartón (véase 17.12)
- la fundición de metales no férreos (véase 24.53, 24.54)</t>
  </si>
  <si>
    <t>Esta clase comprende:
- la producción de cinc, plomo y estaño a partir de minerales
- la producción de cinc, plomo y estaño mediante refinado electrolítico de los
desechos y chatarra de cinc, plomo y estaño
- la producción de aleaciones de cinc, plomo y estaño
- la primera transformación del cinc, el plomo y el estaño
Esta clase comprende también:
- el trefilado de cinc, plomo y estaño mediante estirado
- la producción de hojalata
Esta clase no comprende:
- la fundición de metales no férreos (véase 24.53, 24.54)</t>
  </si>
  <si>
    <t>Esta clase comprende:
- la producción de cobre a partir de minerales
- la producción de cobre a partir del refinado electrolítico de los desechos y
chatarra de cobre
- la producción de aleaciones de cobre
- la fabricación de hilo y lámina para fundir
- la primera transformación del cobre
Esta clase comprende también:
- el trefilado de cobre mediante estirado
Esta clase no comprende:
- la fundición de metales no férreos (véase 24.53, 24.54)</t>
  </si>
  <si>
    <t>Esta clase comprende:
- la producción de cromo, manganeso, níquel, etc., a partir de minerales u
óxidos
- la producción de cromo, manganeso, níquel, etc., a partir del refinado
electrolítico y aluminotérmico de los desechos y chatarras de estos metales
- la producción de aleaciones de cromo, manganeso, níquel, etc.
- la primera transformación del cromo, el manganeso, el níquel, etc.
- la producción de matas de níquel
Esta clase comprende también:
- el trefilado de cromo, manganeso, níquel, etc., mediante estirado
Esta clase no comprende:
- la fundición de metales no férreos (véase 24.53, 24.54)</t>
  </si>
  <si>
    <t>Esta clase comprende:
- la fabricación de metal de uranio a partir de pechblenda u otros minerales
- la fundición y el refinado de uranio</t>
  </si>
  <si>
    <t>Esta clase comprende:
- la fundición de productos semielaborados de hierro
- la fundición de piezas de moldeo de hierro
- la fundición de piezas de moldeo esferoidales de grafito
- la fundición de productos maleables de hierro fundido
- la fabricación de tubos, tuberías y perfiles huecos, y de accesorios para tubos
y tuberías de hierro fundido</t>
  </si>
  <si>
    <t>Esta clase comprende:
- la fundición de productos semielaborados de acero
- la fundición de piezas de moldeo de acero
- la fabricación de tubos y tuberías sin soldadura de acero mediante fundición
centrífuga
- la fabricación de accesorios para tubos y tuberías de acero fundido</t>
  </si>
  <si>
    <t>Esta clase comprende:
- la fundición de productos semielaborados de aluminio, magnesio, titanio, cinc,
etc.
- la fundición de piezas de moldeo de metales ligeros</t>
  </si>
  <si>
    <t>Esta clase comprende:
- la fundición de piezas de moldeo metálicas pesadas
- la fundición de piezas de moldeo de metales preciosos
- la fundición a presión de piezas de moldeo de metales no férreos</t>
  </si>
  <si>
    <t>Esta clase comprende:
- la fabricación de estructuras o armazones metálicos para la construcción y de
sus componentes (torres, mástiles, armaduras, puentes, etc.)
- la fabricación de estructuras industriales de metal (armazones para altos
hornos y para equipos de elevación y manipulación de mercancías, etc.)
- la fabricación de edificios metálicos prefabricados:
* barracas de obras, elementos modulares para exposiciones, etc.
Esta clase no comprende:
- la fabricación de piezas para calderas navales y calderas para la producción de
energía (véase 25.30)
- la fabricación de piezas y accesorios ensamblados para vías de ferrocarril
(véase 25.99)
- la fabricación de elementos de estructura para barcos (véase 30.11)</t>
  </si>
  <si>
    <t>Esta clase comprende:
- la fabricación de puertas, ventanas y sus marcos, cierres, portales, etc.
metálicos
- la fabricación de tabiques metálicos para su instalación sobre suelos</t>
  </si>
  <si>
    <t>Esta clase no comprende:
- la fabricación de hornos eléctricos y calentadores de agua (véase 27.51)</t>
  </si>
  <si>
    <t>Esta clase comprende:
- la fabricación de grandes depósitos, cisternas y contenedores similares de
metal, del tipo que se instala normalmente para el almacenamiento y la
industria
- la fabricación de recipientes metálicos para gases comprimidos o licuados
Esta clase no comprende:
- la fabricación de toneles, bidones, botes, cubos, cajas, etc. del tipo empleado
normalmente para el transporte o envasado de productos de capacidad no
superior a 300 litros (véase 25.91, 25.92)
- la fabricación de contenedores de transporte (véase 29.20)
- la fabricación de tanques (vehículos militares blindados) (véase 30.40)</t>
  </si>
  <si>
    <t>Esta clase comprende:
- la fabricación de generadores de vapor de agua y otros generadores de vapor
- la fabricación de aparatos auxiliares para generadores de vapor:
* condensadores, economizadores, recalentadores y acumuladores de vapor
- la fabricación de reactores nucleares, excepto separadores de isótopos
- la fabricación de piezas para calderas navales y calderas para la producción de
energía
Esta clase comprende también:
- la construcción de sistemas de tuberías, incluido el procesamiento de tubos
destinados principalmente a la fabricación de tubos o sistemas de canalización
a presión, conjuntamente con su diseño y construcción
Esta clase no comprende:
- la fabricación de calderas y radiadores de agua caliente para la calefacción
central (véase 25.21)
- la fabricación de conjuntos de caldera y turbina (véase 28.11)
- la fabricación de separadores de isótopos (véase 28.99)</t>
  </si>
  <si>
    <t>Esta clase comprende:
- la fabricación de armas pesadas (artillería, cañones móviles, lanzacohetes,
tubos lanzatorpedos, ametralladoras pesadas)
- la fabricación de armas ligeras (revólveres, fusiles, ametralladoras ligeras)
- la fabricación de pistolas de gas o aire comprimido
- la fabricación de municiones de guerra
Esta clase comprende también:
- la fabricación de armas de fuego y municiones para la práctica deportiva o la
defensa personal
- la fabricación de dispositivos explosivos como bombas, minas y torpedos
Esta clase no comprende:
- la fabricación de cebos y cápsulas fulminantes, detonadores y cohetes de
señales (véase 20.51)
- la fabricación de machetes, espadas, bayonetas, etc. (véase 25.71)
- la fabricación de vehículos blindados para el transporte de billetes de banco u
objetos de valor (véase 29.10)
- la fabricación de vehículos espaciales (véase 30.30)
- la fabricación de carros de combate y de otros vehículos de combate (véase
30.40)</t>
  </si>
  <si>
    <t>Esta clase comprende:
- la forja, estampación, embutición y laminación de metales
- los trabajos de pulvimetalurgia: fabricación de objetos elaborados a base de
polvos metálicos por tratamiento térmico (sinterización) o compresión
Esta clase no comprende:
- la producción de polvo metálico (véase 24.1 y 24.2)</t>
  </si>
  <si>
    <t>Esta clase comprende:
- el chapado, la anodización, etc., de metales
- el tratamiento térmico de metales
- el desbarbado, la limpieza por chorro de arena, la limpieza en tambor
giratorio, la limpieza de metales
- la coloración y el grabado de los metales
- el revestimiento no metálico de metales:
* plastificación, esmaltado, lacado, etc.
- el endurecimiento y el pulido de metales
Esta clase no comprende:
- las actividades de herraje (véase 01.62)
- la impresión sobre metales (véase 18.12)
- el revestimiento de metálico de plásticos (véase 22.29)
- el chapado de metales preciosos sobre metales comunes u otros metales
(véase 24.41, 24.42, 24.43, 24.44)</t>
  </si>
  <si>
    <t>Esta clase comprende:
- la perforación, el torneado, el fresado, la corrosión, el desbastado, la
pulimentación, el punzado, el nivelado, el aserrado, el esmerilado, el afilado, el
pulido, la soldadura, el empalme, etc., de piezas metálicas trabajadas
- el corte de metales y la escritura sobre metal mediante rayos láser
Esta clase no comprende:
- las actividades de herraje (véase 01.62)
- los servicios rápidos de grabado (véase 95.25)</t>
  </si>
  <si>
    <t>Esta clase comprende:
- la fabricación de artículos de cuchillería y cubertería de uso doméstico, como
cuchillos, tenedores, cucharas, etc.
- la fabricación de otros artículos de cuchillería:
* destrales y cuchillos de carnicero
* navajas y cuchillas de afeitar
* tijeras y máquinas de cortar el pelo
- la fabricación de machetes, espadas, bayonetas, etc.
Esta clase no comprende:
- la fabricación de baterías de cocina (cacerolas, teteras, etc.), o vajillas
(ensaladeras, fuentes, platos, etc.) (véase 25.99)
- la fabricación de cuberterías de metales preciosos (véase 32.12)</t>
  </si>
  <si>
    <t>Esta clase comprende:
- la fabricación de candados, cerraduras, llaves, bisagras y otros artículos
similares de ferretería para edificios, muebles, vehículos, etc.</t>
  </si>
  <si>
    <t>Esta clase comprende:
- la fabricación de cuchillas y hojas cortantes para máquinas y aparatos
mecánicos
- la fabricación de herramientas manuales, como alicates, destornilladores, etc.
- la fabricación de herramientas agrícolas manuales no eléctricas
- la fabricación de sierras y hojas de sierra, incluidas las hojas de sierras
circulares y de sierras de cadena
- la fabricación de útiles intercambiables para herramientas de mano, eléctricas
o no, y para máquinas herramientas: brocas, punzones, fresas, etc.
- la fabricación de herramientas de herrero: forjas, yunques, etc.
- la fabricación de troqueles de estampación
- la fabricación de cajas y moldes de fundición (excepto lingoteras)
- la fabricación de tornillos de banco, abrazaderas
Esta clase no comprende:
- la fabricación de herramientas manuales eléctricas (véase 28.24)
- la fabricación de lingoteras (véase 28.91)</t>
  </si>
  <si>
    <t>Esta clase comprende:
- la fabricación de cubos, botes, bidones, baldes, cajas
Esta clase no comprende:
- la fabricación de cisternas y depósitos (véase 25.2)</t>
  </si>
  <si>
    <t>Esta clase comprende:
- la fabricación de latas de conservas, tubos y estuches ligeros
- la fabricación de cierres metálicos</t>
  </si>
  <si>
    <t>Esta clase comprende:
- la fabricación de cables metálicos, trenzas metálicas y artículos similares
- la fabricación de cables de metal sin aislar o de cables aislados no utilizables
como conductores de electricidad
- la fabricación de alambre forrado o con núcleo
- la fabricación de artículos de alambre: alambre de espino, vallas, enrejados,
mallas, telas metálicas, etc.
- la fabricación de electrodos recubiertos para soldadura de arco eléctrica
- la fabricación de clavos y alfileres
- la fabricación de muelles (excepto muelles de reloj):
* ballestas, muelles helicoidales y barras de torsión
* hojas para ballestas
- la fabricación de cadenas, excepto cadenas de transmisión mecánica
Esta clase no comprende:
- la fabricación de muelles de reloj (véase 26.52)
- la fabricación de hilos y cables para transmisión de energía eléctrica (véase
27.32)
- la fabricación de cadenas de transmisión mecánica (véase 28.15)</t>
  </si>
  <si>
    <t>Esta clase comprende:
- la fabricación de remaches, arandelas y otros productos no roscados similares
- la fabricación de artículos de tornillería
- la fabricación de pernos, tornillos, tuercas y productos roscados similares
Esta clase no comprende:
- la fabricación de clavos y alfileres (véase 25.93)</t>
  </si>
  <si>
    <t>Esta clase comprende:
- la fabricación de artículos metálicos para el hogar:
* vajillas: fuentes, platos, etc.
* baterías de cocina: cacerolas, recipientes para hervir agua, etc.
* servicios de mesa: ensaladeras, bandejas, etc.
* cacerolas, sartenes y otros utensilios no eléctricos de mesa o de cocina
* pequeños aparatos y accesorios manuales de cocina
* estropajos metálicos
- la fabricación de elementos estructurales de cinc: canalones, caballetes para
tejados, bañeras, fregaderos, lavabos y artículos similares
- la fabricación de artículos metálicos de oficina, excepto mobiliario
- la fabricación de armarios blindados, cajas fuertes, puertas blindadas, etc.
- la fabricación de utensilios de metal diversos:
* hélices de barco y palas para hélices
* anclas
* campanas
* accesorios ensamblados para vías de ferrocarril
* cierres, hebillas y ganchos
* escaleras metálicas de mano
* letreros metálicos, incluidas señales de tráfico
- la fabricación de bolsas de papel de aluminio o de otros metales
- la fabricación de imanes metálicos permanentes
- la fabricación de jarras y botellas metálicas de vacío
- la fabricación de distintivos e insignias militares metálicos
- la fabricación de rulos y bigudíes, mangos y varillas de paraguas y peines de
metal
Esta clase no comprende:
- la fabricación de espadas, bayonetas, etc. (véase 25.71)
- la fabricación de carros de la compra (véase 30.99)
- la fabricación de mobiliario metálico (véase 31.01, 31.02 y 31.09)
- la fabricación de artículos de deporte (véase 32.30)
- la fabricación de juegos y juguetes (véase 32.40)</t>
  </si>
  <si>
    <t>Esta clase comprende la fabricación de semiconductores y otros componentes
para aplicaciones electrónicas.
Esta clase comprende:
- la fabricación de capacitadores electrónicos
- la fabricación de resistencias electrónicas
- la fabricación de microprocesadores
- la fabricación de tubos electrónicos
- la fabricación de conectores electrónicos
- la fabricación de placas para circuitos impresos sin componentes
ensamblados
- la fabricación de circuitos integrados (analógicos, digitales o híbridos)
- la fabricación de diodos, transistores y otros dispositivos discretos
- la fabricación de inductores (por ejemplo, limitadores de potencia, bobinas,
transformadores), considerados como componentes electrónicos
- la fabricación de cristales electrónicos y ensamblajes de cristal
- la fabricación de solenoides, interruptores y transductores para aparatos
electrónicos
- la fabricación de microplaquetas u obleas, semiconductores, acabados o
semielaborados
- la fabricación de componentes de pantallas de visualización (plasma,
polímeros, LCD)
- la fabricación de diodos emisores de luz (LED)
Esta clase comprende también:
- la fabricación de cables de impresora y monitor, cables USB, conectores, etc.
Esta clase no comprende:
- la impresión de tarjetas inteligentes (véase 18.12)
- la fabricación de pantallas de ordenador y de televisión (véase 26.20 y 26.40)
- la fabricación de módems (equipo portador) (véase 26.30)
- la fabricación de tubos de rayos X y dispositivos de radiación similares (véase
26.60)
- la fabricación de equipos e instrumentos ópticos (véase 26.70)
- la fabricación de dispositivos similares para aparatos eléctricos (véase 27)
- la fabricación de balastros fluorescentes (véase 27.11)
- la fabricación de relés eléctricos (véase 27.12)
- la fabricación de dispositivos de cableado eléctrico (véase 27.33)
- la fabricación de equipos completos se clasifica en otras clases, en función de
la clasificación del equipo completo en cuestión</t>
  </si>
  <si>
    <t>Esta clase comprende:
- la fabricación de circuitos impresos ensamblados
- el ensamblaje de componentes en circuitos impresos
- la fabricación de tarjetas de interfaz (por ejemplo: sonido, vídeo,
controladores, red, módems)
Esta clase no comprende:
- la impresión de tarjetas inteligentes (véase 18.12)
- la fabricación de circuitos impresos sencillos (véase 26.11)</t>
  </si>
  <si>
    <t>Esta clase comprende la fabricación y el montaje de ordenadores, como
unidades centrales (mainframes), ordenadores de sobremesa, ordenadores
portátiles y servidores informáticos, así como de periféricos, como los
dispositivos de almacenamiento y de entrada y salida (impresoras, monitores,
teclados). Los ordenadores pueden ser analógicos, digitales o híbridos. Los
digitales, que constituyen el tipo más común, son dispositivos que realizan la
totalidad de las siguientes tareas: (1) almacenan el programa o programas de
procesamiento y los datos necesarios para la ejecución del programa; (2)
pueden programarse libremente con arreglo a los requisitos del usuario; (3)
realizan las operaciones aritméticas especificadas por el usuario; y (4) ejecutan,
sin intervención humana, un programa de procesamiento que requiere que el
ordenador modifique su ejecución mediante decisiones lógicas durante la
operación de procesamiento. Los ordenadores analógicos son capaces de
simular modelos matemáticos y constan, al menos, de un control analógico y
elementos de programación.
Esta clase comprende:
- la fabricación de ordenadores de sobremesa
- la fabricación de ordenadores portátiles
- la fabricación de ordenadores centrales (mainframes)
- la fabricación de ordenadores de mano (por ejemplo, PDA)
- la fabricación de unidades de disco magnéticas, unidades de memoria flash y
otros dispositivos de almacenamiento
- la fabricación de unidades de disco ópticas (por ejemplo, CD-RW, CD-ROM,
DVD-ROM, DVD-RW)
- la fabricación de impresoras
- la fabricación de monitores
- la fabricación de teclados
- la fabricación de todo tipo de ratones, joysticks y accesorios trackball
- la fabricación de terminales informáticos especializados
- la fabricación de servidores informáticos
- la fabricación de escáneres, incluidos los lectores de códigos de barras
- la fabricación de lectores de tarjetas inteligentes
- la fabricación de cascos de realidad virtual
- la fabricación de proyectores informáticos (proyectores de vídeo)
Esta clase comprende también:
- la fabricación de terminales informáticos, como los cajeros automáticos
(ATM), los terminales de punto de venta, no operados mecánicamente
- la fabricación de equipos ofimáticos multifunción que ejecutan dos o más de
las funciones siguientes: impresión, escaneado, copia, gestión de faxes
- la recarga de cartuchos de tinta (Febrero 2017)
Esta clase no comprende:
- la reproducción de soportes grabados (soportes informáticos, de sonido, de
vídeo, etc.) (véase 18.20)
- la fabricación de componentes y ensamblajes electrónicos utilizados en
ordenadores y periféricos (véase 26.1)
- la fabricación de módems informáticos internos/externos (véase 26.12)
- la fabricación de módulos, ensamblajes y tarjetas de interfaz (véase 26.12)
- la fabricación de circuitos impresos ensamblados (véase 26.12)
- la fabricación de módems y equipos portadores, (véase 26.30)
- la fabricación de interruptores de comunicación digital, equipos de
comunicación de datos (por ejemplo, puentes (bridges), enrutadores (routers),
puntos de acceso (gateways)) (véase 26.30)
- la fabricación de dispositivos electrónicos de consumo, como reproductores
de CD y de DVD (véase 26.40)
- la fabricación de monitores y pantallas de televisión (véase 26.40)
- la fabricación de consolas de videojuegos (véase 26.40)
- la fabricación de soportes ópticos y magnéticos vírgenes para su uso con
ordenadores y otros dispositivos (véase 26.80)</t>
  </si>
  <si>
    <t>Esta clase comprende la fabricación de equipos telefónicos y de transmisión de
datos utilizados para transmitir señales electrónicamente a través de cables, o a
través del aire como en el caso de los equipos de emisión de radio y televisión
y de comunicación inalámbrica.
Esta clase comprende:
- la fabricación de equipos de conmutación de centrales telefónicas
- la fabricación de teléfonos inalámbricos
- la fabricación de equipos para centralitas privadas conectadas a la red pública
(PBX)
- la fabricación de equipos telefónicos y de fax, incluidos los contestadores
automáticos
- la fabricación de equipos de transmisión de datos, como puentes (bridges),
enrutadores (routers) y puntos de acceso (gateways)
- la fabricación de antenas de transmisión y recepción
- la fabricación de equipos de televisión por cable
- la fabricación de localizadores (buscapersonas)
- la fabricación de teléfonos móviles
- la fabricación de equipos de comunicación portátiles
- la fabricación de equipos de emisión y para estudios de radio y televisión,
incluidas las cámaras de televisión
- la fabricación de módems y equipos portadores
- la fabricación de sistemas de alarma antirrobo y antiincendios, que emiten
señales a una central de control
- la fabricación de transmisores de radio y televisión
- la fabricación de dispositivos de comunicación que utilizan señales infrarrojas
(por ejemplo, mandos a distancia)
- fabricación de monitores de plasma semiacabados (Febrero 2017)
Esta clase no comprende:
- la fabricación de componentes y subensamblajes electrónicos utilizados en
equipos de comunicaciones, incluidos los módems informáticos internos y
externos (véase 26.1)
- la fabricación de circuitos impresos ensamblados (véase 26.12)
- la fabricación de ordenadores y periféricos (véase 26.20)
- la fabricación de equipos de audio y vídeo de consumo (véase 26.40)
- la fabricación de dispositivos GPS (véase 26.51)
- la fabricación de marcadores electrónicos (véase 27.90)
- la fabricación de semáforos (véase 27.90)</t>
  </si>
  <si>
    <t>Esta clase comprende la fabricación de equipos electrónicos de audio y vídeo
para el ocio doméstico, los vehículos de motor, los sistemas de megafonía y la
amplificación de instrumentos musicales.
Esta clase comprende:
- la fabricación de aparatos de grabación y duplicación de cintas de vídeo
- la fabricación de televisiones
- la fabricación de monitores y pantallas de televisión
- la fabricación de sistemas de grabación y duplicación de sonido
- la fabricación de equipos estereofónicos
- la fabricación de receptores de radio
- la fabricación de sistemas de altavoces
- la fabricación de videocámaras de uso doméstico
- la fabricación de máquinas de discos (jukeboxes)
- la fabricación de amplificadores para instrumentos musicales y sistemas de
megafonía
- la fabricación de micrófonos
-la fabricación de reproductores de CD y de DVD
- la fabricación de equipos de karaoke
- la fabricación de auriculares (por ejemplo, para radio, equipos estereofónicos,
ordenador)
- la fabricación de consolas de videojuegos
Esta clase no comprende:
- la reproducción de soportes grabados (soportes informáticos, de sonido, de
vídeo, etc.) (véase 18.20)
- la fabricación de dispositivos periféricos informáticos y monitores de
ordenador (véase 26.20)
- la fabricación de contestadores telefónicos automáticos (véase 26.30)
- la fabricación de localizadores (véase 26.30)
- la fabricación de mandos a distancia (radio e infrarrojos) (véase 26.30)
- la fabricación de equipos para estudios de radiodifusión, como dispositivos de
reproducción, antenas de transmisión y recepción, videocámaras de uso
profesional (véase 26.30)
- la fabricación de antenas (véase 26.30)
- la fabricación de cámaras digitales (véase 26.70)
- la fabricación de juegos electrónicos con software preinstalado (no
reemplazable) (véase 32.40)</t>
  </si>
  <si>
    <t>Esta clase comprende la fabricación de sistemas e instrumentos de búsqueda,
detección, navegación, orientación, aeronáuticos y náuticos; reguladores y
controles automáticos para aplicaciones, como la calefacción, el aire
acondicionado, la refrigeración y diversos electrodomésticos; instrumentos y
dispositivos para medir, visualizar, indicar, registrar, transmitir y controlar la
temperatura, humedad, presión, vacío, combustión, flujo, nivel, viscosidad,
densidad, acidez, concentración o rotación; contadores y medidores de fluidos
de totalización (es decir, de registro); instrumentos para la medición y la
comprobación de las características de la electricidad y las señales eléctricas;
instrumentos y sistemas de instrumentación para el análisis de laboratorio de la
concentración o la composición química o física de muestras de materiales
sólidos, líquidos, gaseosos o compuestos; otros instrumentos de medición y
comprobación y partes de los mismos.
Esta categoría comprende la fabricación de equipos de medida verificación y
navegación no eléctricos (excepto las herramientas mecánicas simples).
Esta clase comprende:
- la fabricación de instrumentos para motores de aviación
- la fabricación de equipos de comprobación de emisiones de gases de
automoción
- la fabricación de instrumentos meteorológicos
- la fabricación de equipos de comprobación e inspección de las propiedades
físicas
- la fabricación de polígrafos
- la fabricación de instrumentos de detección y vigilancia de radiaciones
- la fabricación de instrumentos de geodesia
- la fabricación de termómetros de vidrio relleno de líquido y bimetálicos
(excepto de uso médico)
- la fabricación de higrostatos
- la fabricación de controles de límite hidrónico
- la fabricación de controles de llama y de quemadores
- la fabricación de espectrómetros
- la fabricación de comparadores de aire comprimido
- la fabricación de contadores de consumo (por ejemplo, agua, gas, electricidad)
- la fabricación de caudalímetros y contadores de suministro
- la fabricación de contadores totalizadores
- la fabricación de detectores de minas, generadores de impulsos (señales);
detectores de metal
- la fabricación de equipos de búsqueda, detección, navegación, aeronáuticos y
náuticos, incluidas sonoboyas
- la fabricación de dispositivos GPS
- la fabricación de controles medioambientales y controles automáticos para
diversos aparatos
- la fabricación de equipos de medición y registro (por ejemplo, registradores de
parámetros de vuelo)
- la fabricación de detectores de movimiento
- la fabricación de radares
- la fabricación de instrumentos analíticos de laboratorio (por ejemplo, equipos
para análisis de sangre)
- la fabricación de platillos, balanzas, incubadoras y otros aparatos de
laboratorio para medición, comprobación, etc.
Esta clase no comprende:
- la fabricación de contestadores telefónicos automáticos (véase 26.30)
- la fabricación de equipos de radiación y para la realización de pruebas
médicas (véase 26.60)
- la fabricación de equipos de posicionamiento óptico (véase 26.70)
- la fabricación de dictáfonos (véase 28.23)
- la fabricación de básculas (excluidas las balanzas de laboratorio), niveles,
cintas métricas, etc. (véase 28.29)
- la fabricación de termómetros médicos (véase 32.50)
- la instalación de equipos de control de procesos industriales (véase 33.20)
- la fabricación de herramientas de medición mecánica sencillas (por ejemplo,
cintas métricas, calibradores) (véase la clase de fabricación de acuerdo con el
material principal utilizado)</t>
  </si>
  <si>
    <t>Esta clase comprende la fabricación de relojes y cronógrafos, así como de
componentes de los mismos.
Esta clase comprende:
- la fabricación de relojes de todas clases, incluidos los relojes de cuadros de
instrumentos
- la fabricación de cajas de relojes, incluidas las de metales preciosos
- la fabricación de equipos de contadores de tiempo y de aparatos para medir,
registrar u otras formas de indicar intervalos de tiempo con un mecanismo de
relojería o un motor sincrónico, como:
* parquímetros
* relojes registradores
* sellos de fecha y hora
* contadores de minutos
- la fabricación de temporizadores y otros dispositivos con un mecanismo de
relojería o un motor sincrónico:
* cerraduras temporizadas
- la fabricación de piezas sueltas de relojería:
* mecanismos de relojería de todo tipo
* muelles, ranguas, esferas, manecillas, platinas, puentes y otras piezas
* cajas de relojes de todo tipo de materiales
Esta clase no comprende:
- la fabricación de correas no metálicas para relojes de pulsera (por ejemplo,
tela, cuero, plástico) (véase 15.12)
- la fabricación de correas de relojes de metales preciosos (véase 32.12)
- la fabricación de correas de relojes de metales no preciosos (véase 32.13)</t>
  </si>
  <si>
    <t>Esta clase comprende:
- la fabricación de aparatos y tubos de radiación (por ejemplo, para uso
industrial, diagnóstico médico, para uso terapéutico, para investigación o para
uso científico):
* la fabricación de equipos de rayos beta, gamma y X, y de otros equipos de
radiación
- la fabricación de escáneres CT
- la fabricación de escáneres PET
- la fabricación de equipos de imagen por resonancia magnética (MRI)
- la fabricación de equipos médicos de ultrasonido
- la fabricación de electrocardiógrafos
- la fabricación de equipos electromédicos de endoscopia
- la fabricación de equipos de láser médico
- la fabricación de marcapasos
- la fabricación de audífonos
Esta clase comprende también:
- la fabricación de equipos para la radiación de alimentos y leche
Esta clase no comprende:
- la fabricación de camas de bronceado (véase 28.99)</t>
  </si>
  <si>
    <t>Esta clase comprende la fabricación de instrumentos de óptica y lentes, como
gemelos, microscopios (excepto de electrones, protones), telescopios, prismas
y lentes (excepto oftálmicas); el revestimiento y el pulido de lentes (excepto
oftalmológicas); el montaje de lentes (excepto oftalmológicas); y la fabricación
de equipo fotográfico como cámaras y fotómetros.
Esta clase comprende:
- la fabricación de espejos ópticos
- la fabricación de miras ópticas para armas
- la fabricación de equipos de posicionamiento óptico
- la fabricación de instrumentos ópticos de aumento
- la fabricación de instrumentos ópticos de precisión
- la fabricación de comparadores ópticos
- la fabricación de cámaras (de película y digitales)
- la fabricación de proyectores de películas cinematográficas y diapositivas
- la fabricación de retroproyectores de transparencias
- la fabricación de pantallas de proyección
- la fabricación de dispositivos e instrumentos ópticos de medición y control
(por ejemplo, equipos de control de incendios, fotómetros, telémetros)
- la fabricación de dispositivos láser
Esta clase no comprende:
- la fabricación de proyectores informáticos (véase 26.20)
- la fabricación de cámaras de televisión y vídeo de uso profesional (véase
26.30)
- la fabricación de videocámaras de uso doméstico (véase 26.40)
- la fabricación de equipos completos que utilizan componentes láser (véase la
clase correspondiente a la fabricación por tipo de maquinaria (por ejemplo,
equipos de láser médico, véase 26.60)
- la fabricación de fotocopiadoras (véase 28.23)
- la fabricación de artículos oftalmológicos (véase 32.50)</t>
  </si>
  <si>
    <t>Esta clase comprende la fabricación de soportes para la grabación magnética y
óptica.
Esta clase comprende:
- la fabricación de cintas magnéticas vírgenes de audio y vídeo
- la fabricación de disquetes vírgenes
- la fabricación de discos ópticos vírgenes
- la fabricación de soportes para disco duro
Esta clase no comprende:
- la reproducción de soportes grabados (soportes informáticos, sonido, vídeo,
etc.) (véase 18.2)</t>
  </si>
  <si>
    <t>Esta clase comprende la fabricación de todos los motores y transformadores
eléctricos: AC, DC y AC/DC.
Esta clase comprende:
- la fabricación de motores eléctricos (excepto motores de arranque para
motores de combustión interna)
- la fabricación de transformadores de distribución eléctricos
- la fabricación de transformadores para soldadura por arco
- la fabricación de reactancias para lámparas fluorescentes (es decir,
transformadores)
- la fabricación de transformadores de subestación para la distribución de
energía eléctrica
- la fabricación de reguladores del voltaje de transmisión y distribución
- la fabricación de generadores eléctricos (excepto alternadores de carga de
batería para motores de combustión internos)
- la fabricación de grupos electrógenos (excepto grupos turbogeneradores)
- el rebobinado de motores eléctricos a escala industrial
- la fabricación de generadores solares fotovoltaicos (Febrero 2017)
Esta clase no comprende:
- la fabricación de transformadores y conmutadores considerados componentes
electrónicos (véase 26.11)
- la fabricación de equipos para soldadura eléctrica (véase 27.90)
- la fabricación de inversores, rectificadores y convertidores de estado sólido
(véase 27.90)
- la fabricación de grupos turbogeneradores (véase 28.11)
- la fabricación de motores de arranque y generadores para motores de
combustión interna (véase 29.31)</t>
  </si>
  <si>
    <t>Esta clase comprende:
- la fabricación de disyuntores de circuitos eléctricos
- la fabricación de supresores de sobretensión (para el nivel de voltaje de
distribución)
- la fabricación de paneles de control para la distribución de energía eléctrica
- la fabricación de relés eléctricos
- la fabricación de conducciones para aparatos de conmutación eléctrica
- la fabricación de fusibles eléctricos
- la fabricación de equipos de conmutación de potencia
- la fabricación de conmutadores eléctricos (excepto pulsadores, conmutadores
de acción rápida, solenoides, interruptores basculantes)
- la fabricación de grupos generadores de energía primaria
Esta clase no comprende:
- la fabricación de instrumentos para el control del medio ambiente y de los
procesos industriales (véase 26.51)
- la fabricación de conmutadores para circuitos eléctricos, como pulsadores e
interruptores de acción rápida (véase 27.33)</t>
  </si>
  <si>
    <t>Esta clase comprende la fabricación de baterías no recargables y recargables.
Esta clase comprende:
- la fabricación de pilas y baterías primarias:
* pilas de dióxido de manganeso, dióxido de mercurio, óxido de plata, etc.
- la fabricación de acumuladores eléctricos y de las piezas de los mismos:
* separadores, contenedores y tapas
- la fabricación de baterías de plomo
- la fabricación de baterías de níquel-cadmio
- la fabricación de baterías de hidruro de níquel metal
- la fabricación de baterías de litio
- la fabricación de pilas secas
- la fabricación de pilas húmedas
Esta clase no comprende:
- la fabricación de cargadores de baterías (véase 27.90)</t>
  </si>
  <si>
    <t>Esta clase comprende:
- la fabricación de cable de fibra óptica para la transmisión de datos y de
imágenes en directo
Esta clase no comprende:
- la fabricación de fibras y filamentos de vidrio (véase 23.14)
- la fabricación de conjuntos o ensamblajes de cable óptico con conectores u
otros elementos accesorios (véase en función de la aplicación; por ejemplo,
26.11)</t>
  </si>
  <si>
    <t>Esta clase comprende:
- la fabricación de cables e hilos aislados realizados en acero, cobre y aluminio
Esta clase no comprende:
- el trefilado de cables, (véase 24.34, 24.41, 24.42, 24.43, 24.44 y 24.45)
- la fabricación de cables de ordenador, de impresora, USB y conjuntos de
cables similares (véase 26.11)
- la fabricación de cableado eléctrico con alambre aislado y conectores (véase
27.90)
- la fabricación de juegos de cables, cableados preformados y conjuntos de
cables similares para automóviles (véase 29.31)</t>
  </si>
  <si>
    <t>Esta clase comprende la fabricación de dispositivos de cableado portador o no
de corriente para circuitos eléctricos, con independencia del material.
Esta clase comprende:
- la fabricación de barras colectoras, conductores eléctricos (excepto del tipo
conmutador)
- la fabricación de interruptores del circuito por falta de conexión a tierra (GFCI)
- la fabricación de portalámparas
- la fabricación de pararrayos
- la fabricación de conmutadores para cableado eléctrico (por ejemplo,
conmutadores de presión, pulsadores, interruptores de acción rápida,
interruptores basculantes)
- la fabricación de enchufes hembra
- la fabricación de cajas para cableado eléctrico (por ejemplo, de empalme,
zócalos, de seccionamiento)
- la fabricación de canalizaciones eléctricas y sus accesorios
- la fabricación de equipos para postes y líneas de transmisión
- la fabricación de dispositivos de cableado de plástico no portadores de
corriente, incluidas cajas de empalme, paneles frontales y elementos similares
de plástico, accesorios de plástico para postes eléctricos y cubreinterruptores
de plástico
Esta clase no comprende:
- la fabricación de aisladores de cerámica (véase 23.43)
- la fabricación de conectores, enchufes hembra y conmutadores considerados
componentes electrónicos (véase 26.11)</t>
  </si>
  <si>
    <t>Esta clase comprende la fabricación de bombillas y tubos de iluminación
eléctricos, y de sus partes y componentes (excepto ampollas y envolturas de
vidrio para bombillas eléctricas); aparatos de iluminación eléctrica y sus
componentes (excepto dispositivos de cableado portador de corriente).
Esta clase comprende:
- la fabricación de lámparas, aparatos y bombillas de descarga, incandescentes,
fluorescentes, ultravioletas, infrarrojos, etc.
- la fabricación de lámparas de techo
- la fabricación de lámparas de mesa
- la fabricación de juegos de luces para árboles de Navidad
- la fabricación de troncos de chimenea eléctricos
- la fabricación de linternas
- la fabricación de lámparas eléctricas contra insectos
- la fabricación de faroles (por ejemplo, de carburo, eléctricos, de gas, de
gasolina, de queroseno)
- la fabricación de focos
- la fabricación de equipos de alumbrado para vías públicas (excepto señales de
tráfico)
- la fabricación de dispositivos de iluminación para equipos de transporte (por
ejemplo, para vehículos de motor, aeronaves, embarcaciones)
Esta clase comprende también:
- la fabricación de equipos de iluminación no eléctricos
Esta clase no comprende:
- la fabricación de artículos y piezas de vidrio para aparatos de iluminación
(véase 23.19)
- la fabricación de dispositivos de cableado portador de corriente para aparatos
de iluminación (véase 27.33)
- la fabricación de ventiladores de techo o de baño con dispositivos de
iluminación integrados (véase 27.51)
- la fabricación de equipos de señalización eléctricos como los semáforos y los
dispositivos de señalización para peatones (véase 27.90)
- la fabricación de rótulos luminosos (véase 27.90)</t>
  </si>
  <si>
    <t>Esta clase comprende:
- la fabricación de máquinas, aparatos y dispositivos domésticos eléctricos:
* frigoríficos
* congeladores
* lavavajillas
* lavadoras y secadoras
* aspiradoras
* enceradoras de suelos
* trituradoras de basura
* picadoras, licuadoras y exprimidores
* abrelatas eléctricos
* afeitadoras eléctricas, cepillos de dientes eléctricos y otros aparatos eléctricos
de higiene personal
* afiladores
* campanas de ventilación o reciclaje
- la fabricación de aparatos electrotérmicos de uso doméstico:
* calentadores de agua eléctricos
* mantas eléctricas
* secadores, peines, cepillos y rizadores eléctricos
* planchas eléctricas
* calefactores y ventiladores domésticos portátiles
* hornos eléctricos
* hornos de microondas
* cocinas y placas eléctricas
* tostadoras
* cafeteras y teteras
* sartenes, asadores, parrillas, campanas
* resistencias eléctricas para calefacción, etc.
Esta clase no comprende:
- la fabricación de frigoríficos y congeladores comerciales e industriales,
equipos de aire acondicionado, ventiladores de tejado, aparatos eléctricos para
calefacción y ventilación de montaje permanente y ventiladores de extracción,
equipos industriales de cocina, equipos industriales de lavandería, limpieza en
seco y planchado, aspiradoras de uso industrial (véase 28)
- la fabricación de máquinas de coser de uso doméstico (véase 28.94)
- la instalación de sistemas centrales de limpieza por aspirado (véase 43.29)</t>
  </si>
  <si>
    <t>Esta clase comprende:
- la fabricación de aparatos domésticos no eléctricos para calefacción y cocina:
* aparatos no eléctricos para calefacción, hornillos, hornos, estufas,
calentadores de agua, aparatos para cocina y calientaplatos no eléctricos</t>
  </si>
  <si>
    <t>Esta clase comprende la fabricación de aparatos eléctricos diversos, con
excepción de motores, generadores y transformadores, baterías y
acumuladores, cables y dispositivos de cableado, equipos de iluminación y
aparatos domésticos.
Esta clase comprende:
- la fabricación de cargadores de batería de estado sólido
- la fabricación de dispositivos eléctricos de apertura y cierre de puertas
- la fabricación de timbres eléctricos
- la fabricación de cables de extensión elaborados con alambre aislado
adquirido a terceros
- la fabricación de equipos de limpieza por ultrasonido (excepto de laboratorio y
odontológicos)
- la fabricación de inversores de estado sólido, rectificadores, pilas de
combustible y fuentes de alimentación reguladas y no reguladas
- la fabricación de sistemas de alimentación ininterrumpida (SAI)
- la fabricación de supresores de sobretensión (excepto para el nivel de voltaje
de distribución)
- la fabricación de cables de aparatos, cables de extensión y otros juegos de
cables eléctricos con alambre aislado y conectores
- la fabricación de electrodos y contactos de carbón y de grafito, y de otros
productos eléctricos de carbono y de grafito
- la fabricación de aceleradores de partículas
- la fabricación de capacitadores, condensadores, resistencias y componentes
eléctricos similares
- la fabricación de electroimanes
- la fabricación de sirenas
- la fabricación de marcadores electrónicos
- la fabricación de rótulos luminosos
- la fabricación de equipos de señalización eléctricos como los semáforos y los
dispositivos de señalización para peatones
- la fabricación de aisladores eléctricos (excepto de vidrio o porcelana),
conducciones de base metálica y sus accesorios
- la fabricación de equipos para soldadura eléctrica, incluidos soldadores de
mano
Esta clase no comprende:
- la fabricación de aisladores eléctricos de porcelana (véase 23.43)
- la fabricación de fibras y productos de carbono y de grafito (excepto
electrodos y piezas eléctricas) (véase 23.99)
- la fabricación de rectificadores considerados como componentes electrónicos,
circuitos integrados de regulación del voltaje, circuitos integrados convertidores
de energía, capacitadores electrónicos, resistencias electrónicas y dispositivos
análogos (véase 26.11)
- la fabricación de transformadores, motores, generadores, conmutadores, relés
y controles industriales (véase 27.1)
- la fabricación de baterías (véase 27.20)
- la fabricación de hilo metálico para comunicaciones o eléctricos, dispositivos
de cableado portador o no de corriente (véase 27.3)
- la fabricación de aparatos de iluminación (véase 27.40)
- la fabricación de aparatos de uso doméstico (véase 27.5)
- la fabricación de equipos para soldadura no eléctrica (véase 28.29)
- la fabricación de equipos eléctricos para vehículos de motor, como
generadores, alternadores, bujías de encendido, arneses de encendido,
sistemas de accionamiento eléctrico de puertas y ventanas, reguladores de
voltaje (véase 29.31)</t>
  </si>
  <si>
    <t>Esta clase comprende:
- la fabricación de motores de pistones de combustión interna, excepto los
destinados a vehículos automóviles, aeronaves y motocicletas:
* motores para barcos
* motores para ferrocarril
- la fabricación de pistones, anillos de pistón, carburadores y piezas análogas
para todo tipo de motores de combustión interna, motores diésel, etc.
- la fabricación de válvulas de admisión y escape para motores de combustión
interna
- la fabricación de turbinas y piezas para las mismas:
* turbinas de vapor de agua y de vapores de otras clases
* turbinas hidráulicas, ruedas hidráulicas y reguladores para las mismas
* turbinas eólicas
* turbinas de gas, excepto turborreactores y turbopropulsores para la
propulsión de aeronaves
- la fabricación de conjuntos de caldera y turbina
- la fabricación de grupos turbogeneradores
- la fabricación de motores para uso industrial
Esta clase no comprende:
- la fabricación de generadores eléctricos (excepto grupos turbogeneradores)
(véase 27.11)
- la fabricación de grupos generadores de energía primaria (excepto grupos
turbogeneradores) (véase 27.11)
- la fabricación de equipos y componentes eléctricos para motores de
combustión interna (véase 29.31)
- la fabricación de motores destinados a la propulsión de vehículos de motor,
aeronaves y motocicletas (véase 29.10, 30.30 y 30.91)
- la fabricación de turborreactores y turbopropulsores (véase 30.30)</t>
  </si>
  <si>
    <t>Esta clase comprende:
- la fabricación de componentes hidráulicos y neumáticos (incluyendo bombas
hidráulicas, motores hidráulicos, cilindros hidráulicos y neumáticos, válvulas
hidráulicas y neumáticas, mangueras y accesorios hidráulicos y neumáticos)
- la fabricación de equipos de preparación de aire para su uso en sistemas
neumáticos
- la fabricación de sistemas de transmisión de energía mediante fluidos
- la fabricación de equipos hidráulicos de transmisión
- la fabricación de transmisiones hidrostáticas
Esta clase no comprende:
- la fabricación de compresores (véase 28.13)
- la fabricación de bombas para aplicaciones no hidráulicas (véase 28.13)
- la fabricación de válvulas para aplicaciones de transmisión de energía no
basadas en fluidos (véase 28.14)
- la fabricación de equipos de transmisión mecánica (véase 28.15)</t>
  </si>
  <si>
    <t>Esta clase comprende:
- la fabricación de bombas de aire o de vacío y de compresores de gas o aire
- la fabricación de bombas para líquidos, estén o no equipados con un
dispositivo de medición
- la fabricación de bombas diseñadas para su ajuste en motores de combustión
interna: bombas de aceite, agua y combustible para vehículos de motor, etc.
Esta clase comprende también:
- la fabricación de bombas de mano
Esta clase no comprende:
- la fabricación de equipos hidráulicos y neumáticos (véase 28.12)</t>
  </si>
  <si>
    <t>Esta clase comprende:
- la fabricación de grifos y válvulas industriales, incluidas las válvulas
reguladoras y los grifos de admisión
- la fabricación de grifos y válvulas para sanitarios
- la fabricación de grifos y válvulas para aparatos de calefacción
Esta clase no comprende:
- la fabricación de válvulas industriales a base de caucho vulcanizado no
endurecido, materias cerámicas o vidrio (véase 22.19, 23.19 y 23.44)
- la fabricación de válvulas de admisión y escape para motores de combustión
interna (véase 28.11)
- la fabricación de válvulas hidráulicas y neumáticas y equipos de preparación
de aire para su uso en sistemas neumáticos (véase 28.12)</t>
  </si>
  <si>
    <t>Esta clase comprende:
- la fabricación de rodamientos y de piezas para los mismos
- la fabricación de equipos de transmisión mecánica:
* ejes y manivelas de transmisión: ejes de levas, cigüeñales, etc.
* soportes de cojinetes y cojinetes de transmisión
- la fabricación de engranajes, cajas de engranajes y otros sistemas de cambio
de velocidad
- la fabricación de embragues y acoplamientos axiales
- la fabricación de volantes y poleas
- la fabricación de cadenas de eslabones articulados
- la fabricación de cadenas de transmisión
Esta clase no comprende:
- la fabricación de otras cadenas (véase 25.93)
- la fabricación de sistemas de transmisión hidráulica (véase 28.12)
- la fabricación de transmisiones hidrostáticas (véase 28.12)
- la fabricación de embragues (electromagnéticos) (véase 29.31)
- la fabricación de subensamblajes de órganos de transmisión mecánica
identificables como componentes de vehículos o aeronaves (véase 29 y 30)</t>
  </si>
  <si>
    <t>Esta clase comprende:
- la fabricación de hornos eléctricos y otros hornos industriales o de laboratorio,
incluidos los incineradores
- la fabricación de quemadores
- la fabricación de aparatos eléctricos para calefacción de montaje permanente,
calentadores eléctricos para piscinas
- la fabricación de equipos de calefacción domésticos no eléctricos de montaje
permanente, como la calefacción por energía solar, por vapor, de fueloil y
equipos similares de hornos y calefacción
- la fabricación de aparatos eléctricos de calefacción central por aire caliente
(bombas de calor, etc.), aparatos no eléctricos de calefacción central por aire
caliente
Esta clase comprende también:
- la fabricación de cargadores mecánicos, rejillas, descargadores de ceniza, etc.
- la fabricación colectores de energía solar (Febrero 2017)
Esta clase no comprende:
- la fabricación de hornos eléctricos de uso doméstico (véase 27.51)
- la fabricación de hornos no eléctricos de uso doméstico (véase 27.52)
- la fabricación de hornos secadores para uso agrícola (véase 28.93)
- la fabricación de hornos de panadería (véase 28.93)
- la fabricación de hornos secadores para madera, pasta de papel, papel y
cartón (véase 28.99)
- la fabricación de aparatos de esterilización para usos médico-quirúrgicos y de
laboratorio (véase 32.50)
- la fabricación de hornos de laboratorio (odontológicos) (véase 32.50)</t>
  </si>
  <si>
    <t>Esta clase comprende:
- la fabricación de máquinas y aparatos de elevación, carga, descarga y
manipulación:
* polipastos y cabrias, cabrestantes y gatos
* grúas de todas clases, estructuras móviles de elevación, cargadores de
caballete, etc.
* carretillas, provistas o no de dispositivos de elevación o manipulación,
autopropulsadas o no, del tipo utilizado en la industria (incluidas carretillas de
mano)
* manipuladores mecánicos y robots industriales concebidos especialmente
para elevar, manipular, cargar o descargar
- la fabricación de transportadores, teleféricos, etc.
- la fabricación de ascensores, escaleras mecánicas y pasillos rodantes
- la fabricación de componentes especializados para maquinaria de elevación y
manipulación
Esta clase no comprende:
- la fabricación de robots industriales para usos diversos (véase 28.99)
- la fabricación de elevadores y transportadores de movimiento continuo para
trabajos subterráneos (véase 28.92)
- la fabricación de palas mecánicas, excavadoras y cargadores de palas (véase
28.92)
- la fabricación de grúas flotantes, grúas de ferrocarril, camiones grúa (véase
30.11 y 30.20)
- la instalación de ascensores y montacargas (véase 43.29)</t>
  </si>
  <si>
    <t>Esta clase comprende:
- la fabricación de cajas registradoras, incluidas las de accionamiento mecánico,
y otras máquinas sumadoras
- la fabricación de calculadoras, electrónicas o no
- la fabricación de franqueadoras, máquinas para la gestión de correo
(maquinaria para la preparación de sobres y el despacho y sellado de
correspondencia; apertura, clasificación, escaneado), maquinaria de
compaginación
- la fabricación de máquinas de escribir
- la fabricación de máquinas de taquigrafía
- la fabricación de equipos de encuadernación de oficina (es decir,
encuadernación con plástico o cinta)
- la fabricación de máquinas para rellenar cheques
- la fabricación de maquinaria para el recuento y la envoltura de monedas
- la fabricación de sacapuntas
- la fabricación de grapadoras y extractores de grapas
- la fabricación de máquinas de votar
- la fabricación de dispensadores de cinta
- la fabricación de perforadoras
- la fabricación de fotocopiadoras
- la fabricación de cartuchos de tóner
- la fabricación de pizarras; pizarras blancas y pizarras para rotulador
- la fabricación de dictáfonos
Esta clase no comprende:
- la fabricación de ordenadores y periféricos (véase 26.20)</t>
  </si>
  <si>
    <t>Esta clase comprende:
- la fabricación de herramientas de mano, con motor eléctrico o no eléctrico
independiente o mecanismos de accionamiento neumático, como:
* sierras circulares o con movimiento alternativo
* sierras de cadena
* taladros y perforadoras de percusión
* lijadoras mecánicas de mano
* máquinas neumáticas para clavar clavos
* pulidoras
* buriladoras
* esmeriladoras
* grapadoras
* remachadoras neumáticas
* aplanadoras
* cizallas y recortadoras
* llaves de percusión
* máquinas de clavadoras accionadas mediante pólvora
Esta clase no comprende:
- la fabricación de útiles intercambiables por máquinas herramienta de mano
(véase 25.73)
- la fabricación de equipos manuales para soldadura eléctrica (véase 27.90)</t>
  </si>
  <si>
    <t>Esta clase comprende:
- la fabricación de maquinaria y equipos de congelación y refrigeración
industrial y comercial, incluidos los ensamblajes de componentes
- la fabricación de aparatos de aire acondicionado, incluidos los destinados a
vehículos de motor
- la fabricación de ventiladores de uso no doméstico
- la fabricación de intercambiadores de calor
- la fabricación de maquinaria para la licuefacción de aire o gas
- la fabricación de ventiladores de tejado (ventiladores de azotea, de alero, etc.)
Esta clase no comprende:
- la fabricación de maquinaria de congelación y refrigeración para uso
doméstico (véase 27.51)
- la fabricación de ventiladores domésticos (véase 27.51)</t>
  </si>
  <si>
    <t>Esta clase comprende:
- la fabricación de máquinas y aparatos para pesar (con exclusión de las
balanzas de precisión de laboratorio):
* balanzas domésticas y para el comercio, básculas de plataforma, básculas
para pesada continua, básculas puente, etc.
- la fabricación de máquinas y aparatos para el filtrado o la depuración de
líquidos
- la fabricación de máquinas y aparatos para proyectar, dispersar o pulverizar
líquidos o polvos:
* la fabricación de pistolas de pulverización de aerosol, extintores, máquinas y
aparatos de chorro de arena, máquinas de limpieza por vapor, etc.
- la fabricación de máquinas y aparatos para empaquetar o embalar mercancías:
* máquinas para el llenado, cerrado, sellado, encapsulado, etiquetado, etc.
- la fabricación de máquinas para limpiar y secar botellas y para gasificar
bebidas
- la fabricación de unidades de destilación y rectificación para refinerías de
petróleo, industrias químicas, industrias de bebidas, etc.
- la fabricación de generadores de gas
- la fabricación de calandrias y otras laminadoras, así como de los cilindros de
éstas (excepto para metal y vidrio)
- la fabricación de centrifugadoras (excepto las desnatadoras y las secadoras de
ropa)
- la fabricación de juntas de estanqueidad y de otras juntas construidas con una
combinación de materiales o de capas del mismo material
- la fabricación de máquinas expendedoras automáticas
- la fabricación de niveles, cintas métricas y herramientas de precisión (excepto
ópticas)
- la fabricación de equipos para soldadura no eléctrica
- la fabricación de torres de refrigeración y estructuras similares para la
refrigeración directa mediante agua recirculada
Esta clase no comprende:
- la fabricación de balanzas de precisión de tipo laboratorio (véase 26.51)
- la fabricación de maquinaria de congelación y refrigeración para uso
doméstico (véase 27.51)
- la fabricación de ventiladores domésticos (véase 27.51)
- la fabricación de equipos para soldadura eléctrica (véase 27.90)
- la fabricación de máquinas de pulverización destinados a usos agrícolas
(véase 28.30)
- la fabricación de laminadores para metales y de máquinas para laminar el
vidrio y de cilindros para los mismos (véase 28.91 y 28.99)
- la fabricación de hornos secadores para uso agrícola (véase 28.93)
- la fabricación de maquinaria para el filtrado o la depuración de alimentos
(véase 28.93)
- la fabricación de desnatadoras (véase 28.93)
- la fabricación de secadoras industriales de ropa (véase 28.94)
- la fabricación de maquinaria para la impresión textil (véase 28.94)</t>
  </si>
  <si>
    <t>Esta clase comprende:
- la fabricación de tractores empleados en la agricultura y en la silvicultura
- la fabricación de motocultores
- la fabricación de segadoras, incluidos los cortacésped
- la fabricación de remolques y semirremolques autocargadores y
autodescargadores concebidos para usos agrícolas
- la fabricación de máquinas y aparatos agrícolas para preparar el suelo, plantar
y abonar:
* arados, esparcidoras de estiércol, sembradoras, gradas, etc.
- la fabricación de maquinaria cosechadora y trilladora:
* cosechadoras, trilladoras, clasificadoras, etc.
- la fabricación de máquinas ordeñadoras
- la fabricación de maquinaria de pulverización para usos agrícolas
- la fabricación de otras máquinas y aparatos usados en la agricultura:
* máquinas y aparatos para la avicultura y apicultura, para la preparación de
forraje y piensos para los animales, etc.
* máquinas para limpiar, separar y clasificar huevos, frutas, etc.
Esta clase no comprende:
- la fabricación de herramientas agrícolas manuales no eléctricas (véase 25.73)
- la fabricación de transportadores para uso agrario (véase 28.22)
- la fabricación de herramientas manuales eléctricas (véase 28.24)
- la fabricación de desnatadoras (véase 28.93)
- la fabricación de maquinaria para limpiar, separar y clasificar semillas, granos
y leguminosas de grano seco (véase 28.93)
- la fabricación de cabezas tractoras para semirremolques (véase 29.10)
- la fabricación de remolques y semirremolques (véase 29.20)</t>
  </si>
  <si>
    <t>Esta clase comprende:
- la fabricación de máquinas herramienta para el trabajo de los metales,
incluidas aquéllas que utilizan rayos láser, ondas ultrasónicas, arco de plasma,
impulsos magnéticos, etc.
- la fabricación de máquinas herramienta para torneado, fresado, conformación,
cepillado, perforación, esmerilado, etc.
- la fabricación de máquinas herramienta para embutición o estampación
- la fabricación de prensas troqueladoras, prensas hidráulicas, frenos
hidráulicos, martillos de caída, máquinas para forjar, etc.
- la fabricación de bancos de trefilar, laminadores para roscas, y máquinas para
el trabajo con alambre
Esta clase no comprende:
- la fabricación de herramientas intercambiables (véase 25.73)
- la fabricación de máquinas eléctricas para soldadura (véase 27.90)</t>
  </si>
  <si>
    <t>Esta clase comprende:
- la fabricación de máquinas herramienta para el trabajo de madera, hueso,
piedra, caucho endurecido, materias plásticas endurecidas, vidrio en frío, etc.,
incluidas aquéllas que utilizan rayos láser, ondas ultrasónicas, arco de plasma,
impulsos magnéticos, etc.
- la fabricación de portapiezas para máquinas herramienta
- la fabricación de dispositivos divisores y otros dispositivos especiales para
máquinas herramienta
- la fabricación de máquinas fijas para clavar, grapar, encolar o ensamblar de
otro modo madera, corcho, hueso, caucho endurecido o materias plásticas
endurecidas, etc.
- la fabricación de perforadoras fijas rotatorias y de percusión, limadoras,
remachadoras, cortadoras de láminas de metal, etc.
- la fabricación de prensas para la fabricación de tableros de partículas y
similares
- la fabricación de maquinaria de galvanoplastia
Esta clase comprende también:
- la fabricación de componentes y accesorios para las máquinas herramienta
descritas
Esta clase no comprende:
- la fabricación de accesorios intercambiables para máquinas herramienta
(brocas, punzones, matrices, machos de aterrajar, fresas, adminículos de
movimiento radial, hojas de sierra, cuchillas, etc.) (véase 25.73)
- la fabricación de soldadores y pistolas de soldar eléctricos de mano (véase
27.90)
- la fabricación de herramientas manuales mecánicas (véase 28.24)
- la fabricación de maquinaria utilizada en talleres de fundición y trabajo de
metales (véase 28.91)
- la fabricación de maquinaria para la explotación de minas y canteras (véase
28.92)</t>
  </si>
  <si>
    <t>Esta clase comprende:
- la fabricación de maquinaria y equipos mecánicos para la manipulación de
metales en caliente:
* convertidores, lingoteras, calderos de colada y máquinas de colar y moldear
- la fabricación de laminadores, trenes de laminación y cilindros para los
mismos
Esta clase no comprende:
- la fabricación de bancos de trefilar (véase 28.41)
- la fabricación de cajas de fundición y de moldes y coquillas (excepto
lingoteras) (véase 25.73)
- la fabricación de máquinas para la fabricación de moldes de fundición (véase
28.99)</t>
  </si>
  <si>
    <t>Esta clase comprende:
- la fabricación de elevadores y transportadores de acción progresiva para
trabajos subterráneos
- la fabricación de maquinaria para perforar, cortar, hincar y tunelar (destinada o
no a usos subterráneos)
- la fabricación de máquinas para el tratamiento de minerales por los
procedimientos de cribado, clasificación, separación, lavado, trituración, etc.
- la fabricación de hormigoneras y mezcladoras de mortero
- la fabricación de máquinas para el movimiento de tierras:
* explanadoras y niveladoras, motoniveladoras y traillas aplanadoras, palas
mecánicas, cargadores de palas, etc.
- la fabricación de martinetes y extractores de pilotes, extendedoras de mortero,
extendedoras de betún, máquinas para el tratamiento superficial del hormigón,
etc.
- la fabricación de tractores de oruga y tractores utilizados en obras de
construcción y en la explotación de minas
- la fabricación de palas de niveladoras y explanadoras
- la fabricación de camiones todoterreno de caja basculante
Esta clase comprende también:
- la fabricación de máquinas quitanieves
Esta clase no comprende:
- la fabricación de material de elevación y manipulación (véase 28.22)
- la fabricación de otros tractores (véase 28.30 y 29.10)
- la fabricación de máquinas herramienta para el trabajo de la piedra, incluidas
las máquinas para romper y limpiar la piedra (véase 28.49)
- la fabricación de camiones hormigonera (véase 29.10)</t>
  </si>
  <si>
    <t>Esta clase comprende:
- la fabricación de hornos secadores para uso agrícola
- la fabricación de maquinaria para la industria láctea:
* desnatadoras
* maquinaria para la elaboración de la leche (por ejemplo, homogeneizadoras)
* maquinaria para la transformación de la leche (por ejemplo, mantequeras,
batidoras y moldeadoras para la fabricación de mantequilla)
* maquinaria para la fabricación de queso (por ejemplo, homogeneizadoras,
moldeadoras, prensas, etc.)
- la fabricación de maquinaria empleada en molinería:
* maquinaria para limpiar, separar y clasificar semillas, granos y leguminosas
de grano seco (aventadoras, cintas cribadoras, separadoras, acepilladoras, etc.)
* maquinaria para producir harinas y sémolas, etc. (trituradoras, alimentadoras,
cribadoras, depuradoras de afrecho (salvado), mezcladoras, descascarilladoras
de arroz, partidoras de guisantes)
- la fabricación de prensas y trituradoras para la elaboración de vino, sidra y
zumos de frutas
- la fabricación de maquinaria para la industria panadera o de las pastas
alimenticias:
* hornos de panadería, mezcladoras y divisoras de masas, moldeadoras,
máquinas de rebanar, para depositar las pastas, etc.
- la fabricación de maquinaria para la elaboración de alimentos diversos:
* maquinaria para la elaboración de confitería, cacao y chocolate, para las
industrias azucarera y cervecera, para la preparación de carnes, incluidas las de
aves de corral, para la preparación de frutas, frutos secos y hortalizas, para la
preparación de pescados, moluscos y otros mariscos
* maquinaria para el filtrado o la depuración
* otra maquinaria para la preparación o fabricación industrial de alimentos y
bebidas
- la fabricación de maquinaria para la extracción o preparación de aceites y
grasas animales y vegetales
- la fabricación de maquinaria para la preparación del tabaco y para la
fabricación de cigarrillos y cigarros puros, de tabaco de pipa, de mascar y rapé
- la fabricación de maquinaria para la preparación de alimentos en hoteles y
restaurantes
Esta clase no comprende:
- la fabricación de equipos para la radiación de alimentos y leche (véase 26.60)
- la fabricación de maquinaria para empaquetar, envasar o pesar (véase 28.29)
- la fabricación de maquinaria para limpiar, separar y clasificar huevos, frutas y
otros productos agrarios (excepto semillas, granos y leguminosas de grano
seco) (véase 28.30)</t>
  </si>
  <si>
    <t>Esta clase comprende:
- la fabricación de maquinaria para la industria textil:
* máquinas para la preparación, producción, extrusión, estampado, cortado y
texturación de fibras, hilos y materiales sintéticos o artificiales
* máquinas para la preparación de fibras textiles desmotadoras de algodón,
abridoras de balas, máquinas deshilachadoras Garnett, extendedoras de
algodón, lavadoras y carbonizadoras de lanas, peines, cardas, mecheras, etc.
* máquinas para la hilatura
* máquinas para preparar hilos textiles: bobinadoras, urdidoras y otras
similares
* máquinas para tejer, incluidos los telares manuales
* tricotosas
* maquinaria para hacer red anudada, tules, encajes, pasamanería, etc.
- la fabricación de máquinas y equipos accesorios para la maquinaria textil:
* telares, máquinas Jacquard, dispositivos de parada automática, mecanismos
de cambio de lanzaderas, husillos, husos de aletas, etc.
- la fabricación de maquinaria para la impresión textil
- la fabricación de maquinaria para el procesado de los tejidos:
* maquinaria para el lavado, blanqueo, teñido, apresto, acabado e
impregnación de manufacturas textiles
* máquinas para el enrollado, desenrollado, plegado, cortado o dentellado de
telas
- la fabricación de maquinaria de lavandería:
* planchas, incluidas las de prensado
* lavadoras y secadoras industriales
* máquinas para la limpieza en seco
- la fabricación de máquinas de coser y de agujas de coser y cabezas para las
mismas (sean o no para uso doméstico)
- la fabricación de maquinaria para la fabricación y el acabado del fieltro o telas
no tejidas
- la fabricación de máquinas para la industria del cuero:
* máquinas y aparatos para la preparación, el curtido y el trabajo de los cueros
y pieles
* máquinas y aparatos para la fabricación o reparación de calzado u otras
manufacturas de cuero, piel o peletería
Esta clase no comprende:
- la fabricación de tarjetas de papel o cartón para máquinas Jacquard (véase
17.29)
- la fabricación de lavadoras y secadoras de uso doméstico (véase 27.51)
- la fabricación de calandrias (véase 28.29)
- la fabricación de máquinas empleadas en encuadernación de libros (véase
28.99)</t>
  </si>
  <si>
    <t>Esta clase comprende:
- la fabricación de maquinaria empleada en la elaboración de pasta de papel
- la fabricación de maquinaria empleada en la elaboración de papel y cartón
- la fabricación de maquinaria empleada en la producción de artículos de papel
o de cartón</t>
  </si>
  <si>
    <t>Esta clase comprende:
- la fabricación de maquinaria para trabajar el caucho y las materias plásticas o
para la fabricación de manufacturas de dichas materias:
* extrusoras, moldeadoras, máquinas para la fabricación o el recauchutado de
neumáticos, y otras máquinas y aparatos concebidos para fabricar productos
determinados de caucho o de materias plásticas</t>
  </si>
  <si>
    <t>Esta clase comprende:
- la fabricación de secadoras de madera, pasta papelera, papel o cartón y otros
materiales (excepto productos agrícolas y textiles)
- la fabricación de máquinas para imprenta y encuadernación y de máquinas
auxiliares de la impresión sobre diversos materiales
- la fabricación de maquinaria para producir baldosas, ladrillos, pastas de
cerámica moldeadas, tuberías, electrodos de grafito, tiza para pizarras, etc.
- la fabricación de maquinaria para la fabricación de semiconductores
- la fabricación de robots industriales multitarea para usos específicos
- la fabricación de máquinas y equipos para usos específicos diversos:
* máquinas para el montaje de lámparas eléctricas o electrónicas, tubos
(válvulas) o bombillas
* máquinas para la producción o el trabajo en caliente de vidrio o de
manufacturas de vidrio de fibra o hilo de vidrio
* máquinas y aparatos para la separación isotópica
- la fabricación de equipos de alineado y equilibrado de neumáticos; equipos de
equilibrado (excepto para equilibrado de ruedas)
- la fabricación de sistemas centrales de engrase
- la fabricación de mecanismos de lanzamiento de aeronaves, catapultas de
portaviones y equipos afines
- la fabricación de camas de bronceado
- la fabricación de equipos para boleras automáticas (por ejemplo, colocadores
de bolos)
- la fabricación de tiovivos, columpios, barracas de tiro al blanco y otras
atracciones de feria
- la fabricación de maquinaria para comprimir desechos no metálicos (Febrero
2017)
- la fabricación de torniquetes (Febrero 2017)
- la fabricación de sistemas de enrollado, para bobinas o para obtención del
funcionamiento de aparejos (Febrero 2017)
Esta clase no comprende:
- la fabricación de aparatos de uso doméstico (véase 27.5)
- la fabricación de fotocopiadoras, etc. (véase 28.23)
- la fabricación de máquinas o equipos para el trabajo del caucho endurecido,
de materias plásticas endurecidas o de vidrio en frío (véase 28.49)
- la fabricación de lingoteras (véase 28.91)</t>
  </si>
  <si>
    <t>la fabricación de pistones, anillos de pistón y carburadores (véase 28.11)
- la fabricación de tractores para uso agrícola (véase 28.30)
- la fabricación de tractores utilizados en obras de construcción y en la
explotación de minas y canteras (véase 28.92)
- la fabricación de camiones todoterreno de caja basculante (véase 28.92)
- la fabricación de máquinas quitanieves (véase 28.92)
- la construcción de carrocerías para vehículos de motor (véase 29.20)
- la construcción de piezas eléctricas para vehículos de motor (véase 29.31)
- la construcción de piezas y accesorios de vehículos de motor (véase 29.32)
- la fabricación de carros de combate y de otros vehículos militares de combate
(véase 30.40)
- el mantenimiento, la reparación o la transformación de vehículos de motor
(véase 45.20)</t>
  </si>
  <si>
    <t>Esta clase comprende:
- la fabricación de carrocerías, incluidas las cabinas, para vehículos automóviles
- el equipamiento exterior de todo tipo de vehículos de motor, remolques y
semirremolques
- la fabricación de remolques y semirremolques:
* camiones cisterna, de mudanzas, etc.
* remolques tipo caravana, etc.
- la fabricación de contenedores para una o más modalidades de transporte
- la fabricación de chasis para trailers (Febrero 2017)
Esta clase no comprende:
- la fabricación de viviendas móviles (véase 16.23)
- la construcción de remolques y semirremolques especialmente concebidos
para usos agrícolas (véase 28.30)
- la construcción de piezas y accesorios de carrocerías para vehículos de motor
(véase 29.32)
- la fabricación de vehículos de tracción animal (véase 30.99)</t>
  </si>
  <si>
    <t>Esta clase comprende:
- la fabricación de equipo eléctrico para vehículos de motor, como generadores,
alternadores, bujías de encendido, arneses de encendido, sistemas de
accionamiento eléctrico de puertas y ventanas, ensamblaje de indicadores
adquiridos en paneles de instrumentos, reguladores de voltaje, etc.
Esta clase no comprende:
- la fabricación de baterías para vehículos (véase 27.20)
- la fabricación de dispositivos de iluminación para vehículos de motor (véase
27.40)
- la fabricación de bombas para vehículos de motor y motores (véase 28.13)</t>
  </si>
  <si>
    <t>Esta clase comprende:
- la fabricación de diversas piezas y accesorios para vehículos de motor:
* frenos, cajas de cambios, ejes, ruedas, amortiguadores de suspensión,
radiadores, silenciadores, tubos de escape, catalizadores, embragues, volantes,
columnas de dirección y cajas de dirección
- la fabricación de piezas y accesorios de carrocerías para vehículos de motor:
* cinturones de seguridad, airbags, puertas y parachoques
- la fabricación de asientos para vehículos de motor
- la fabricación de chasis (sin máquina) para vehículos de motor (Febrero 2017)
Esta clase no comprende:
- la fabricación de neumáticos (véase 22.11)
- la fabricación de tubos, correas y otros productos de caucho (véase 22.19)
- la fabricación de pistones, anillos de pistón y carburadores (véase 28.11)
- el mantenimiento, la reparación o la transformación de vehículos de motor
(véase 45.20)</t>
  </si>
  <si>
    <t>Esta clase comprende la construcción de buques, excepto embarcaciones para
deporte o recreo, y la construcción de estructuras flotantes.
Esta clase comprende:
- la construcción de buques de uso comercial:
* buques de pasajeros, transbordadores, buques cargueros, buques cisterna,
remolcadores, etc.
- la construcción de buques de guerra
- la construcción de pesqueros y buques-factoría
Esta clase comprende también:
- la construcción de aerodeslizadores (excepto aerodeslizadores de recreo)
- la construcción de plataformas de perforación flotantes o sumergibles
- la construcción de estructuras flotantes:
* diques flotantes, pontones, embarcaderos flotantes, boyas, tanques flotantes,
gabarras, barcazas, grúas flotantes, balsas inflables distintas de las de recreo,
etc.
- la fabricación de secciones para buques y estructuras flotantes
Esta clase no comprende:
- la fabricación de componentes de embarcaciones, excepto de secciones
importantes del casco:
* la fabricación de velas (véase 13.92)
* la fabricación de hélices de barco (véase 25.99)
* la fabricación de anclas de hierro o acero (véase 25.99)
* la fabricación de motores para barcos (véase 28.11)
- la fabricación de instrumentos de navegación (véase 26.51)
- la fabricación de dispositivos de iluminación para barcos (véase 27.40)
- la fabricación de vehículos motorizados anfibios (véase 29.10)
- la fabricación de botes o balsas neumáticas de recreo (véase 30.12)
- la reparación y el mantenimiento especializados de buques y estructuras
flotantes (véase 33.15)
- el desguace naval (véase 38.31)
- la instalación interior de embarcaciones (véase 43.3)</t>
  </si>
  <si>
    <t>Esta clase comprende:
- la fabricación de botes y balsas inflables
- la construcción de veleros con o sin motor auxiliar
- la construcción de embarcaciones de motor
- la construcción de aerodeslizadores de recreo
- la fabricación de motos acuáticas
- la construcción de otras embarcaciones de recreo y de deporte:
* canoas, kayaks, embarcaciones de remos, botes, etc.
Esta clase no comprende:
- la fabricación de componentes de embarcaciones de recreo y de deporte:
* la fabricación de velas (véase 13.92)
* la fabricación de anclas de hierro o acero (véase 25.99)
* la fabricación de hélices de barco y palas para hélices (véase 25.99)
* la fabricación de motores para barcos (véase 28.11)
- la fabricación de tablas de vela y de surf (véase 32.30)
- el mantenimiento y la reparación de embarcaciones de recreo (véase 33.15)</t>
  </si>
  <si>
    <t>Esta clase comprende:
- la construcción de locomotoras eléctricas, diésel, de vapor y de otros tipos
para ferrocarril
- la construcción de coches de viajeros, vagones y furgones autopropulsados
para ferrocarril y tranvía, así como de vehículos autopropulsados de
mantenimiento o servicios
 la construcción de material rodante no autopropulsado para ferrocarril y
tranvía:
* coches de pasajeros, furgones de mercancías, vagones cisterna, vagones y
furgones de descarga automática, así como furgones taller y furgones grúa,
ténderes, etc.
- la fabricación de piezas especiales para locomotoras y otro material rodante:
* bogies, ejes y ruedas, frenos y sus componentes, ganchos y demás
dispositivos de enganche, topes y sus componentes, amortiguadores de
choque, bastidores de vagones y locomotoras, carrocerías, elementos de
interconexión, etc.
Esta clase comprende también:
- la fabricación de locomotoras y automotores para minería
- la fabricación de equipo mecánico y electromecánico de señalización,
seguridad y control del tráfico para ferrocarriles, tranvías, carreteras, vías de
navegación interiores, aparcamientos, aeropuertos, etc.
- la fabricación de asientos para vagones ferroviarios
Esta clase no comprende:
- la fabricación de raíles sin ensamblar (véase 24.10)
- la fabricación de piezas y accesorios ensamblados para vías de ferrocarril
(véase 25.99)
- la fabricación de motores eléctricos (véase 27.11)
- la fabricación de aparatos eléctricos de señalización, equipos de seguridad o
control de tráfico (véase 27.90)
- la construcción de motores y turbinas (véase 28.11)</t>
  </si>
  <si>
    <t>Esta clase comprende:
- la construcción de aeronaves para el transporte de mercancías o pasajeros o
para fines militares, deportivos u otros
- la construcción de helicópteros
- la construcción de planeadores y alas delta
- la construcción de dirigibles y globos de aire caliente
- la fabricación de piezas y accesorios de aeronaves de esta clase:
* elementos principales tales como fuselajes, alas, puertas, tableros de mando,
trenes de aterrizaje, depósitos de combustible, góndolas, etc.
* hélices de uso aeronáutico, rotores de helicópteros y palas para rotores
* motores de uso aeronáutico
* componentes de turborreactores y turbohélices para aeronaves
- la fabricación de aparatos para prácticas de vuelo en tierra
- la construcción de naves espaciales y sus vehículos de lanzamiento, satélites,
sondas planetarias, estaciones orbitales, transbordadores espaciales
- la fabricación de misiles balísticos intercontinentales
Esta clase comprende también:
- la revisión o transformación de aeronaves y motores de aeronaves
- la fabricación de asientos para aeronaves
Esta clase no comprende:
- la fabricación de paracaídas (véase 13.92)
- la fabricación de armamento y munición militar (véase 25.40)
- la fabricación de equipos de telecomunicación para satélites (véase 26.30)
- la fabricación de instrumentos de navegación y otros aparatos utilizados en
aeronaves (véase 26.51)
- la fabricación de sistemas de navegación aérea (véase 26.51)
- la fabricación de dispositivos de iluminación para aeronaves (véase 27.40)
- la fabricación de piezas de sistemas de encendido y otras piezas eléctricas
para motores de combustión interna (véase 27.90)
- la fabricación de pistones, anillos de pistón y carburadores (véase 28.11)
- la fabricación de mecanismos de lanzamiento de aeronaves, catapultas de
portaviones y equipos afines (véase 28.99)</t>
  </si>
  <si>
    <t>Esta clase comprende:
- la fabricación de carros de combate
- la fabricación de vehículos militares anfibios blindados
- la fabricación de otros vehículos militares de combate
Esta clase no comprende:
- la fabricación de armas y munición (véase 25.40)</t>
  </si>
  <si>
    <t>Esta clase comprende:
- la fabricación de motocicletas, ciclomotores y vehículos similares equipados
con motor
- la fabricación de motores para motocicletas
- la fabricación de sidecares
- la fabricación de piezas y accesorios de motocicletas
Esta clase no comprende:
- la fabricación de bicicletas (véase 30.92)
- la fabricación de vehículos motorizados para discapacitados (véase 30.92)</t>
  </si>
  <si>
    <t>Esta clase comprende:
- la fabricación de bicicletas no motorizadas y de vehículos similares, incluidos
triciclos (de reparto), tándems, y bicicletas y triciclos para niños
- la fabricación de piezas y accesorios de bicicletas
- la fabricación de vehículos, con o sin motor, para personas con discapacidad
- la fabricación de piezas y accesorios de vehículos para personas con
discapacidad
- la fabricación de carritos para niños
Esta clase no comprende:
- la fabricación de bicicletas con motor auxiliar (véase 30.91)
- la fabricación de juguetes con ruedas diseñados para montar en ellos,
incluidas bicicletas y triciclos de plástico (véase 32.40)</t>
  </si>
  <si>
    <t>Esta clase comprende:
- la fabricación de vehículos impulsados a mano: carritos para equipaje, carros
de mano, trineos, carritos para supermercados, etc.
- la fabricación de vehículos de tracción animal: sulkys, carretas, carruajes, etc.
Esta clase no comprende:
- la fabricación de carretillas, provistas o no de dispositivos de elevación o
manipulación, autopropulsadas o no, del tipo utilizado en la industria (incluidas
carretillas de mano) (véase 28.22)
- la fabricación de carritos decorativos para restaurantes, como carritos de
postres (véase 31.01)</t>
  </si>
  <si>
    <t>En esta clase se incluye la fabricación de muebles de todo tipo, de cualquier
material (excepto piedra, hormigón y cerámica) para cualquier lugar y para
diversos usos.
Esta clase comprende:
- la fabricación de sillas y asientos para oficinas, talleres, hoteles, restaurantes y
locales públicos
- la fabricación de sillas y asientos para teatros, cines y similares
- la fabricación de mobiliario especial para establecimientos comerciales:
mostradores, aparadores, estanterías, etc.
- la fabricación de muebles de oficina
- la fabricación de bancos, taburetes y otros asientos para laboratorio,
mobiliario de laboratorio (por ejemplo, armarios y mesas)
- la fabricación de muebles para iglesias, centros de enseñanza y restaurantes
Esta clase comprende también:
- la fabricación de carritos decorativos para restaurantes, como carritos de
postres
Esta clase no comprende:
- la fabricación de pizarras (véase 28.23)
- la fabricación de asientos para automóviles (véase 29.32)
- la fabricación de asientos para vagones ferroviarios (véase 30.20)
- la fabricación de asientos para aeronaves (véase 30.30)
- la fabricación de muebles para uso médico, quirúrgico, dental o veterinario
(véase 32.50)
- el montaje e instalación de mobiliario modular, la instalación de tabiques, la
instalación de mobiliario para equipos de laboratorio (véase 43.32)</t>
  </si>
  <si>
    <t>Esta clase comprende:
- la fabricación de colchones:
* colchones de muelles o colchones rellenos o guarnecidos interiormente de
cualquier material
* colchones de caucho celular sin cubrir o de materias plásticas
- la fabricación de soportes para colchones
Esta clase no comprende:
- la fabricación de colchones de caucho inflables (véase 22.19)
- la fabricación de colchones de caucho para camas de agua (véase 22.19)</t>
  </si>
  <si>
    <t>Esta clase comprende:
- la fabricación de sofás, sofás cama y tresillos
- la fabricación de sillas y otros asientos para jardín
- la fabricación de muebles de dormitorio, salón, jardín, etc.
- la fabricación de armarios para máquinas de coser, televisiones, etc.
Esta clase comprende también:
- los acabados de mobiliario tales como el tapizado de sillas y asientos
- los acabados de muebles, como lacado, pintado, barnizado con muñequilla y
tapizado
Esta clase no comprende:
- la fabricación de almohadas, pufes, almohadones, acolchados y edredones
(véase 13.92)
- la fabricación de muebles de cerámica, hormigón y piedra (véase 23.42, 23.69
y 23.70)
- la fabricación de lámparas o accesorios para la iluminación (véase 27.40)
- la fabricación de asientos para automóviles (véase 29.32)
- la fabricación de asientos para vagones ferroviarios (véase 30.20)
- la fabricación de asientos para aeronaves (véase 30.30)
- el retapizado y la restauración de muebles (véase 95.24)</t>
  </si>
  <si>
    <t>Esta clase comprende:
- la fabricación de monedas, incluida las de curso legal, de metales preciosos o
no preciosos</t>
  </si>
  <si>
    <t>Esta clase comprende:
- la producción de perlas trabajadas
- la producción de piedras preciosas y semipreciosas labradas. Se incluye la
producción de piedras de calidad industrial y de piedras preciosas y
semipreciosas sintéticas y reconstruidas
- la talla de diamantes
- la fabricación de artículos de joyería de metales preciosos, o de metales
comunes chapados con metales preciosos, de piedras preciosas o
semipreciosas, o de combinaciones de metales preciosos y piedras preciosas o
semipreciosas u otros materiales
- la fabricación de artículos de orfebrería de materiales preciosos, o de metales
comunes chapados con metales preciosos:
* servicios de mesa, cuberterías, artículos de tocador, artículos de escritorio o
de oficina, artículos para el culto religioso, etc.
- la fabricación de artículos de uso técnico y de laboratorio elaborados con
metales preciosos (excepto instrumentos y piezas de instrumentos): crisoles,
espátulas, ánodos de galvanoplastia, etc.
- la fabricación de correas de reloj, pulseras y pitilleras de metales preciosos
Esta clase comprende también:
- el grabado de productos personales de metales preciosos y no preciosos
Esta clase no comprende:
- la fabricación de correas que no sean metálicas para relojes de pulsera (por
ejemplo, tela, cuero, plástico) (véase 15.12)
- la fabricación de artículos de metal común chapado con metales preciosos
(excepto bisutería) (véase 25)
- la fabricación de cajas de relojes de pulsera (véase 26.52)
- la fabricación de correas de relojes de metales no preciosos (véase 32.13)
- la fabricación de bisutería (véase 32.13)
- la reparación de joyería (véase 95.25)</t>
  </si>
  <si>
    <t>Esta clase comprende:
- la fabricación de bisutería:
* anillos, pulseras, collares y artículos similares de joyería fabricados de
metales comunes chapados con metales preciosos
* artículos de joyería que contienen piedras de imitación, como gemas y
diamantes de imitación, y similares
- la fabricación de correas de relojes de metal (excepto metales preciosos)
Esta clase no comprende:
- la fabricación de artículos de joyería de metales preciosos o chapados con
metales preciosos (véase 32.12)
- la fabricación de artículos de joyería que contienen piedras preciosas
auténticas (véase 32.12)
- la fabricación de correas de relojes de metales preciosos (véase 32.12)</t>
  </si>
  <si>
    <t>Esta clase comprende:
- la fabricación de instrumentos de cuerda
- la fabricación de instrumentos de cuerda con teclado, incluidos los pianos
automáticos
- la fabricación de órganos de tubos, armonios y otros instrumentos similares
de teclado y lengüetas metálicas libres
- la fabricación de acordeones y otros instrumentos similares, incluidas las
armónicas
- la fabricación de instrumentos de viento
- la fabricación de instrumentos musicales de percusión
- la fabricación de instrumentos musicales cuyo sonido se produce
electrónicamente
- la fabricación de cajas de música, organillos, calíopes, etc.
- la fabricación de piezas y accesorios de instrumentos:
* metrónomos, diapasones, tarjetas, discos y rollos para instrumentos
mecánicos automáticos, etc.
Esta clase comprende también:
- la fabricación de silbatos, cornetas y otros instrumentos de viento para señales
Esta clase no comprende:
- la reproducción de cintas de vídeo y sonido y de discos pregrabados (véase
18.2)
- la fabricación de micrófonos, amplificadores, altavoces, auriculares y artículos
similares (véase 26.40)
- la fabricación de tocadiscos, magnetófonos y similares (véase 26.40)
- la fabricación de instrumentos musicales de juguete (véase 32.40)
- la restauración de órganos y otros instrumentos musicales históricos (véase
33.19)
- la edición de cintas de vídeo y sonido y de discos pregrabados (véase 59.20)
- la afinación de pianos (véase 95.29)</t>
  </si>
  <si>
    <t>Esta clase comprende la fabricación de artículos de deporte (excepto prendas
de vestir y calzado).
Esta clase comprende:
- la fabricación de artículos y equipos de deporte, juegos al aire libre y en
recintos cerrados, de cualquier material:
* pelotas duras, blandas e hinchables
* raquetas, bates y palos
* esquíes, fijaciones para esquíes y bastones
* botas de esquí
* tablas de vela y de surf
* aparejos para la pesca deportiva, incluidos los salabres
* artículos para la caza (excepto armas y municiones), la escalada, etc.
* guantes y gorros de deporte de cuero
* piletas para piscinas, etc.
* patines de hielo y de ruedas, etc.
* arcos y ballestas
* aparatos de gimnasia, musculación y atletismo
Esta clase no comprende:
- la fabricación de velas para barcos (véase 13.92)
- la fabricación de prendas de vestir para la práctica deportiva (véase 14.13)
- la fabricación de artículos de guarnicionería y talabartería (véase 15.12)
- la fabricación de látigos y fustas (véase 15.12)
- la fabricación de calzado (véase 15.20)
- la fabricación de armas y munición para la práctica deportiva (véase 25.40)
- la fabricación de pesas metálicas como las utilizadas en la halterofilia (véase
25.99)
- la fabricación de vehículos deportivos distintos de trineos y artículos similares
(véase 29 y 30)
- la fabricación de embarcaciones deportivas (véase 30.12)
- la fabricación de mesas de billar (véase 32.40)
- la fabricación de tapones para los oídos y la nariz (por ejemplo, para la
práctica de la natación y la protección frente a ruidos) (véase 32.99)
- la reparación de artículos de deporte (véase 95.29)</t>
  </si>
  <si>
    <t>Esta clase comprende la fabricación de muñecos, juguetes y juegos (incluidos
los juegos electrónicos), maquetas y vehículos para niños (excepto bicicletas y
triciclos metálicos).
Esta clase comprende:
- la fabricación de muñecos y vestidos, componentes y accesorios para
muñecos
- la fabricación de figuras articuladas
- la fabricación de animales de juguete
- la fabricación de instrumentos musicales de juguete
- la fabricación de naipes
- la fabricación de juegos de mesa y similares
- la fabricación de juegos electrónicos: ajedrez, etc.
- la fabricación de maquetas y modelos a escala reducida similares, trenes
eléctricos, juegos de construcción, etc.
- la fabricación de juegos accionados con monedas, mesas de billar, mesas de
juego de casino, etc.
- la fabricación de artículos para juegos de sociedad y juegos de feria
- la fabricación de juguetes con ruedas diseñados para montar en ellos,
incluidas bicicletas y triciclos de plástico
- la fabricación de rompecabezas y artículos similares
- la fabricación de juguetes de tela (Febrero 2017)
Esta clase no comprende:
- la fabricación de consolas de videojuegos (véase 26.40)
- la fabricación de bicicletas (véase 30.92)
- la fabricación de artículos de broma y de artículos promocionales y de regalo
(véase 32.99)
- la programación y edición de juegos para consolas de videojuegos (véase
58.21 y 62.01)</t>
  </si>
  <si>
    <t>Esta clase comprende la fabricación de aparatos de laboratorio, instrumental
quirúrgico y médico, aparatos y suministros quirúrgicos, equipos y suministros
para odontología, artículos y aparatos de ortodoncia, y dentaduras postizas.
También está incluida la fabricación de mobiliario de uso médico, odontológico
y similares, en los que las funcionalidades específicas añadidas determinan su
uso, como las sillas de dentista que incorporan funcionalidades hidráulicas.
Esta clase comprende:
- la fabricación de sábanas quirúrgicas e hilos y gasas estériles
- la fabricación de productos de obturación dental y cemento dental (excepto
adhesivos para dentaduras postizas), cera dental y otros preparados de yeso
dental
- la fabricación de cementos para la reconstrucción de huesos
- la fabricación de hornos de laboratorio dental
- la fabricación de equipos de limpieza por ultrasonido de laboratorio
- la fabricación de esterilizadores de laboratorio
- la fabricación de aparatos de destilación y centrifugadoras de laboratorio
- la fabricación de mobiliario de uso médico, quirúrgico, odontológico o
veterinario, como por ejemplo:
* mesas de operaciones
* mesas de reconocimiento
* camas hospitalarias con accesorios mecánicos
* sillas de dentista
- la fabricación de placas y tornillos para huesos, jeringas, agujas, catéteres,
cánulas, etc.
- la fabricación de instrumental odontológico (incluidas sillas de dentista que
incorporan equipo odontológico)
- la fabricación de piezas dentales artificiales, puentes, etc. realizada en
laboratorios odontológicos
- la fabricación de aparatos ortopédicos y prótesis
- la fabricación de ojos de cristal
- la fabricación de termómetros médicos
- la fabricación de artículos oftálmicos, gafas, gafas de sol, lentillas graduadas,
lentes de contacto, gafas de seguridad
- la fabricación de sillones de masaje (Febrero 2017)
Esta clase no comprende:
- la fabricación de adhesivos para dentaduras (véase 20.42)
- la fabricación de algodón, vendajes y similares impregnados con
medicamentos (véase 21.20)
- la fabricación de equipos electromédicos y electroterapéuticos (véase 26.60)
- la fabricación de marcapasos (véase 26.60)
- la fabricación de sillas de ruedas (véase 30.92)
- las actividades de los ópticos (véase 47.78)</t>
  </si>
  <si>
    <t>Esta clase comprende:
- la fabricación de escobas, brochas y cepillos (incluidas las escobillas que
constituyen elementos de maquinaria), barredoras de suelo mecánicas para
operación manual, fregonas, plumeros, brochas, rodillos para pintar, escobillas
limpiacristales de caucho y otros cepillos, escobas, mopas, etc.
- la fabricación de cepillos para la ropa y el calzado</t>
  </si>
  <si>
    <t>Esta clase comprende:
- la fabricación de equipos protectores de seguridad:
* la fabricación de prendas ignífugas y prendas protectoras de seguridad
* la fabricación de cinturones de suspensión y otros cinturones para uso
profesional
* la fabricación de salvavidas de corcho
* la fabricación de cascos de plástico y otro equipo de seguridad personal de
plástico (por ejemplo, cascos para actividades deportivas)
* la fabricación de ropa de protección para la extinción de incendios
* la fabricación de cascos metálicos de seguridad y otros dispositivos
personales metálicos de seguridad
* la fabricación de tapones para los oídos y la nariz (por ejemplo, para la
práctica de la natación y la protección frente a ruidos)
* la fabricación de máscaras de gas
- la fabricación de plumas y lápices de todas clases, sean o no mecánicos
- la fabricación de minas de lápiz
- la fabricación de sellos, numeradores, fechadores, artículos para la impresión
o la grabación manual de etiquetas, aparatos para la estampación a mano de
textiles, cintas entintadas para máquinas de escribir y tampones impregnados
- la fabricación de globos terráqueos
- la fabricación de paraguas, sombrillas, bastones, asientos plegables portátiles
- la fabricación de botones, corchetes, cierres automáticos, broches, cierres de
cremallera
- la fabricación de encendedores
- la fabricación de artículos de uso personal: la fabricación de pipas, peines,
pasadores y artículos similares, pulverizadores de tocador, termos y recipientes
similares de uso doméstico o personal, pelucas, barbas y cejas postizas, etc.
- la fabricación de artículos diversos: velas, cirios y artículos similares, frutas y
flores artificiales, artículos de broma y artículos promocionales y de regalo,
coladores y tamices de mano, maniquíes para modistos, ataúdes, etc.
- la fabricación de centros de flores, ramos, coronas y artículos similares
- las actividades de taxidermia
- la fabricación de maquetas (Febrero 2017)
Esta clase no comprende:
- la fabricación de mechas de encendedores (véase 13.96)
- la fabricación de ropa de trabajo (por ejemplo, batas de laboratorio,
guardapolvos, monos de trabajo, uniformes) (véase 14.12)
- la fabricación de artículos promocionales y de regalo de papel (véase 17.29)</t>
  </si>
  <si>
    <t>Esta clase comprende la reparación y el mantenimiento de los productos
metálicos de la división 25.
Esta clase comprende:
- la reparación de cisternas, grandes depósitos y contenedores de metal
- la reparación y el mantenimiento de tubos y tuberías
- la reparación mediante soldadura móvil
- la reparación de bidones y toneles de acero
- la reparación y el mantenimiento de generadores de vapor de agua y otros
generadores de vapor
- la reparación y el mantenimiento de aparatos auxiliares para generadores de
vapor:
* condensadores, economizadores, recalentadores y acumuladores de vapor
- la reparación y el mantenimiento de reactores nucleares, excepto separadores
de isótopos
- la reparación y el mantenimiento de piezas para calderas marinas y de
potencia
- la reparación de chapa de radiadores y calderas para la calefacción central
- la reparación y el mantenimiento de armas de fuego y munición (incluida la
reparación de armas para actividades deportivas y recreativas)
- la reparación y el mantenimiento de carros de supermercado
Esta clase no comprende:
- el afilado de hojas y sierras (véase 33.12)
- la reparación de sistemas de calefacción central, etc. (véase 43.22)
- la reparación de cierres mecánicos, cajas fuertes, etc. (véase 80.20)</t>
  </si>
  <si>
    <t>Esta clase comprende la reparación y el mantenimiento de maquinaria y equipo
industrial, como el afilado o la instalación de hojas y sierras en maquinaria de
uso industrial y profesional, o la provisión de servicios de reparación mediante
soldadura (por ejemplo, de automóviles); la reparación de maquinaria y equipos
agrícolas, así como de otra maquinaria y equipos pesados e industriales (por
ejemplo, carretillas elevadoras y otros equipos de manejo de materiales,
máquinas herramienta, equipos de refrigeración industrial, equipos de
construcción y maquinaria de industrias extractivas), incluidos la maquinaria y
los equipos de la división 28.
Esta clase comprende:
- la reparación y el mantenimiento de motores, excepto de automoción
- la reparación y el mantenimiento de bombas, compresores y equipos
análogos
- la reparación de válvulas
- la reparación de órganos mecánicos de transmisión
- la reparación y el mantenimiento de hornos de procesos industriales
- la reparación y el mantenimiento de equipos de elevación y manipulación
- la reparación y el mantenimiento de equipos de refrigeración industrial y
comercial y de depuración del aire
- la reparación de extintores
- la reparación y el mantenimiento de maquinaria industrial de uso general
- la reparación de herramientas manuales eléctricas
- la reparación y el mantenimiento de máquinas herramienta y sus accesorios
empleados en el corte y el trabajo de los metales
- la reparación y el mantenimiento de otras máquinas herramienta
- la reparación y el mantenimiento de tractores agrícolas
- la reparación de motores para barcos y ferrocarriles
- la reparación y el mantenimiento de maquinaria agropecuaria y forestal
- la reparación y el mantenimiento de maquinaria para la industria metalúrgica
- la reparación y el mantenimiento de maquinaria para las industrias extractivas,
la construcción y los yacimientos de petróleo y gas
- la reparación y el mantenimiento de maquinaria para la industria de la
alimentación, bebidas y tabaco
- la reparación y el mantenimiento de maquinaria para las industrias textil, de la
confección y del cuero
- la reparación y el mantenimiento de maquinaria para la industria papelera
- la reparación y el mantenimiento de maquinaria para la transmisión de
energía mediante fluidos
- la reparación y el mantenimiento de maquinaria para la industria del plástico y
el caucho
- la reparación y el mantenimiento de otra maquinaria para usos específicos de
la división 28
- la reparación y el mantenimiento de equipos para pesar
- la reparación y el mantenimiento de máquinas expendedoras automáticas
- la reparación y el mantenimiento de cajas registradoras
- la reparación y el mantenimiento de fotocopiadoras
- la reparación de calculadoras, electrónicas o no
- la reparación de máquinas de escribir
Esta clase no comprende:
- la instalación, la reparación y el mantenimiento de hornos y otros equipos de
calefacción (véase 43.22)
- la instalación, la reparación y el mantenimiento de ascensores y escaleras
mecánicas (véase 43.29)
- la reparación de ordenadores (véase 95.11)</t>
  </si>
  <si>
    <t>Esta clase comprende la reparación y el mantenimiento de los bienes
producidos en los grupos 26.5, 26.6 y 26.7, a excepción de aquellos que se
consideran enseres domésticos.
Esta clase comprende:
- la reparación y el mantenimiento de los equipos de medición, comprobación,
navegación y control del grupo 26.5, como:
* instrumentos para motores de aviación
* equipos de comprobación de emisiones de automoción
* instrumentos meteorológicos
* equipos de comprobación e inspección de propiedades físicas, eléctricas y
químicas
* instrumentos de geodesia
* instrumentos de detección y vigilancia de radiaciones
- la reparación de equipos de radiación, electromédicos y electroterapéuticos de
la clase 26.60, como:
* equipos de resonancia magnética
* equipos médicos de ultrasonidos
* marcapasos
* audífonos
* electrocardiógrafos
* equipos endoscópicos electromédicos
* aparatos de radiación
- la reparación de equipos e instrumentos ópticos de la clase 26.70, si su uso es
principalmente profesional, como:
* prismáticos
* microscopios (excepto microscopios de electrones y de protones)
* telescopios
* prismas y lentes (excepto oftálmicas)
* equipo fotográfico
Esta clase no comprende:
- la reparación y el mantenimiento de fotocopiadoras (véase 33.12)
- la reparación y el mantenimiento de ordenadores y periféricos (véase 95.11)
- la reparación y el mantenimiento de proyectores informáticos (véase 95.11)
- la reparación y el mantenimiento de equipos de comunicación (véase 95.12)
- la reparación y el mantenimiento de cámaras de televisión y vídeo de uso
profesional (véase 95.12)
- la reparación de videocámaras de uso doméstico (véase 95.21)
- la reparación y el mantenimiento de relojes de todo tipo (véase 95.25)</t>
  </si>
  <si>
    <t>Esta clase comprende la reparación y el mantenimiento de los productos de la
división 27, excepto de aquéllos incluidos en el grupo 27.5 (aparatos
domésticos).
Esta clase comprende:
- la reparación y el mantenimiento de transformadores eléctricos y de
distribución
- la reparación y el mantenimiento de motores y generadores eléctricos y
grupos electrógenos
- la reparación y el mantenimiento de aparatos y cuadros de conmutación
- la reparación y el mantenimiento de relés y controles industriales
- la reparación y el mantenimiento de baterías primarias y de almacenamiento
- la reparación y el mantenimiento de equipos de alumbrado eléctrico
- la reparación y el mantenimiento de dispositivos de cableado portador o no de
corriente para circuitos eléctricos
Esta clase no comprende:
- la reparación y el mantenimiento de ordenadores y periféricos (véase 95.11)
- la reparación y el mantenimiento de equipos de telecomunicación (véase
95.12)
- la reparación y el mantenimiento de productos de electrónica de consumo
(véase 95.21)
- la reparación y el mantenimiento de relojes (véase 95.25)</t>
  </si>
  <si>
    <t>Esta clase comprende la reparación y el mantenimiento de barcos. No obstante,
la reconstrucción o revisión de embarcaciones en fábrica se clasifica en la
división 30.
Esta clase comprende:
- la reparación y el mantenimiento rutinario de barcos
- la reparación y el mantenimiento de embarcaciones de recreo
- la reparación y mantenimiento de plataformas petrolíferas flotantes (Junio
2017)
Esta clase no comprende:
- la transformación de embarcaciones en fábrica (véase 30.1)
- la reparación de motores de barcos (véase 33.12)
- el desguace naval (véase 38.31)</t>
  </si>
  <si>
    <t>Esta clase comprende la reparación y el mantenimiento de aeronaves y naves
espaciales.
Esta clase comprende:
- la reparación y el mantenimiento de aeronaves (a excepción de la
transformación, la revisión o la reconstrucción en fábrica)
- la reparación y el mantenimiento de motores de aviación
Esta clase no comprende:
- la revisión y reconstrucción de aeronaves en fábrica (véase 30.30)</t>
  </si>
  <si>
    <t>Esta clase comprende la reparación y el mantenimiento de otro material de
transporte de la división 30, a excepción de las motocicletas y bicicletas.
Esta clase comprende:
- la reparación y el mantenimiento de locomotoras y vagones ferroviarios
(excepto las tareas de reconstrucción o transformación en fábrica)
- la reparación de calesas y carros de tracción animal
Esta clase no comprende:
- la revisión y reconstrucción en fábrica de locomotoras y vagones ferroviarios
(véase 30.20)
- la reparación y mantenimiento de vehículos militares de combate (véase
30.40)
- la reparación y el mantenimiento de carros de supermercado (véase 33.11)
- la reparación de motores para ferrocarril (véase 33.12)
- la reparación y el mantenimiento de motocicletas (véase 45.40)
- la reparación de bicicletas (véase 95.29)</t>
  </si>
  <si>
    <t>Esta clase comprende la reparación y el mantenimiento de equipos no incluidos
en otros grupos de la presente división.
Esta clase comprende:
- la reparación de redes para pescar, incluido su remiendo
- la reparación de cuerdas, jarcias, velamen y lonas
- la reparación de bolsas para el almacenamiento de fertilizantes y productos
químicos
- la reparación o reacondicionamiento de toneles, barriles y palets de madera,
así como de artículos análogos
- la reparación de máquinas de millón (pinball) y otros juegos accionados con
monedas
- la restauración de órganos y otros instrumentos musicales históricos
- la reparación de camas de hospital (Febrero 2017)
Esta clase no comprende:
- la reparación de mobiliario doméstico y de oficina, la restauración de muebles
(véase 95.24)
- la reparación de bicicletas (véase 95.29)
- la reparación y arreglo de prendas de vestir (véase 95.29)</t>
  </si>
  <si>
    <t>Esta clase comprende la instalación especializada de maquinaria. No obstante,
la instalación de equipos que constituyen una parte integral de edificios o
estructuras similares, como la instalación de escaleras mecánicas, cableado
eléctrico, sistemas de alarma contra robos o sistemas de aire acondicionado, se
clasifica como construcción.
Esta clase comprende:
- la instalación de maquinaria industrial en plantas industriales
- el montaje de equipos de control de procesos industriales
- la instalación de otros equipos industriales, por ejemplo:
* equipos de comunicaciones (centralitas telefónicas, faxes, routers...)
* mainframes y ordenadores similares
* equipos de radiación y electromédicos, etc.
- el desmontaje de maquinaria y equipos de gran escala
- las actividades de los mecánicos comprobadores de maquinaria
- el montaje de maquinaria
- la instalación de equipos para boleras automáticas
Esta clase no comprende:
- la instalación de ascensores, escaleras mecánicas, puertas automáticas,
sistemas de limpieza por vacío, etc. (véase 43.29)
- la instalación de puertas, escaleras, muebles comerciales, mobiliario, etc.
(véase 43.32)
- la instalación (montaje) de ordenadores personales (véase 62.09)</t>
  </si>
  <si>
    <t>Esta clase comprende:
- la explotación de los sistemas de transporte de la energía eléctrica desde la
instalación de generación a la red de distribución</t>
  </si>
  <si>
    <t>Esta clase comprende:
- la explotación de las redes de distribución (que constan de líneas, torres,
contadores y cableado) que transportan la energía eléctrica recibida de la
instalación de generación o el sistema de transporte hasta el consumidor</t>
  </si>
  <si>
    <t>Esta clase comprende:
- la venta al usuario de la energía eléctrica
- las actividades de los intermediarios de la energía eléctrica que gestionan la
venta de energía eléctrica a través de las redes de distribución operadas por
otros
- la explotación de los mercados de electricidad y capacidad de transporte para
energía eléctrica
- estaciones de carga para teléfonos móviles y ordenadores portátiles (Febrero
2017)</t>
  </si>
  <si>
    <t>Producción de energía hidroeléct rica</t>
  </si>
  <si>
    <t>Esta clase no comprende:
- la producción de energía eléctrica por transformación de la energía solar
térmica (véase 35.19)</t>
  </si>
  <si>
    <t>Esta clase comprende:
- la producción de energía eléctrica por turbina de gas o diesel
- la producción de energía eléctrica por transformación de la energía solar, tanto
fotovoltaica como térmica
- la generación de energía eléctrica de otros tipos
Esta clase no comprende:
- la producción de electricidad a partir de la incineración de residuos (véase
38.21)</t>
  </si>
  <si>
    <t>Esta clase comprende:
- la producción de gas con fines de suministro de gas por carbonación de hulla
o a partir de subproductos agrícolas o de desechos
- la producción de combustibles gaseosos de valor calórico específico, mediante
purificación, mezcla y otros procesos, a partir de gases de diversos orígenes,
incluido el gas natural
- la gasificación de lignito (Febrero 2017)
- la transformación de gas natural de gaseoducto en gas natural comprimido
(CNG) fuera de la mina (Febrero 2017)
Esta clase no comprende:
- la producción de gas natural crudo (véase 06.20)
- la explotación de coquerías (véase 19.10)
- la fabricación de productos de refino del petróleo (véase 19.20)
- la fabricación de gases industriales (véase 20.11)</t>
  </si>
  <si>
    <t>Esta clase comprende:
- la distribución y el suministro de combustibles gaseosos de cualquier tipo por
un sistema de tuberías
Esta clase no comprende:
- el transporte (de larga distancia) de gases por gasoductos (véase 49.50)</t>
  </si>
  <si>
    <t>Esta clase comprende:
- la venta de gas al usuario por tuberías
- las actividades de los intermediarios de gas que gestionan la venta de gas a
través de las redes de distribución operadas por otros
- la explotación de los mercados de gas y capacidad de transporte para
combustibles gaseosos
Esta clase no comprende:
- el comercio al por mayor de combustibles gaseosos (véase 46.71)
- el comercio al por menor de gas embotellado (véase 47.78)
- la venta directa de combustible (véase 47.99)</t>
  </si>
  <si>
    <t>Esta clase comprende:
- la producción, captación y distribución de vapor y agua caliente para
calefacción, energía u otros fines
- la producción y distribución de aire refrigerado
- la producción y distribución de agua fría con fines de refrigeración
- la producción de hielo, incluyendo tanto para consumo humano como con
otros fines (por ejemplo, refrigeración)</t>
  </si>
  <si>
    <t>Esta clase comprende la captación, el tratamiento y la distribución de agua para
necesidades domésticas e industriales. Comprende la captación de agua de
diversas fuentes, así como la distribución por distintos medios. Comprende
también la explotación de canales de riego; ahora bien, no comprende la
prestación de servicios de riego por aspersión automática y otros servicios de
apoyo a la agricultura similares.
Esta clase comprende:
- la captación de agua de ríos, lagos, pozos, etc.
- la captación de agua de lluvia
- la purificación de aguas para el suministro de agua
- el tratamiento de aguas para uso industrial y otros usos
- la desalinización de agua de mar o de aguas subterráneas para obtener agua
como producto principal
- la distribución de agua por tuberías, realizada en camión u otros medios
- la explotación de canales de riego
Esta clase no comprende:
- la explotación de equipos de riego para fines agrícolas (véase 01.61)
- el tratamiento de aguas residuales para impedir la contaminación (véase
37.00)
- el transporte (de larga distancia) de agua por tubería (véase 49.50)</t>
  </si>
  <si>
    <t>Esta clase comprende:
- la explotación de sistemas de alcantarillado o instalaciones de tratamiento de
aguas residuales
- la recogida y transporte de aguas residuales urbanas e industriales, así como
del agua de lluvia por medio de redes de alcantarillado, colectores, cisternas y
otros medios de transporte (vehículos para aguas residuales, etc.)
- el vaciado y limpieza de fosas y pozos sépticos, cloacas y fosos de aguas
residuales, utilización de retretes químicos
- el tratamiento de aguas residuales (incluyendo aguas residuales urbanas,
industriales, de piscinas, etc.) mediante procesos físicos, químicos y biológicos,
como la dilución, cribado, filtrado, sedimentación, etc.
- el mantenimiento y la limpieza de alcantarillas y sumideros, incluyendo el
desatasco de alcantarillas
Esta clase no comprende:
- la descontaminación de aguas superficiales y subterráneas en el lugar
contaminado (véase 39.00)
- la limpieza y desatasco de cañerías en edificios (véase 43.22)</t>
  </si>
  <si>
    <t>Esta clase comprende:
- la recogida de residuos sólidos no peligrosos (es decir, basuras) en un área
local, como por ejemplo la recogida de residuos procedentes de hogares y
empresas por medio de cubos de basura, contenedores, etc. Puede incluir
materiales recuperables mezclados.
- la recogida de materiales reciclables
- la recogida de la basura de los contenedores y papeleras colocados en lugares
públicos
Esta clase comprende también:
- la recogida de residuos de construcción y demolición
- la recogida y retirada de residuos como hojarasca y escombros
- la recogida de los residuos de productos en las fábricas textiles
- la explotación de los centros de transferencia de residuos no peligrosos
- actividades de los centros de reciclaje para residuos no peligrosos (Febrero
2017)
Esta clase no comprende:
- la recogida de residuos peligrosos (véase 38.12)
- la explotación de vertederos para la eliminación de residuos no peligrosos
(véase 38.21)
- la explotación de instalaciones donde se clasifican por categorías los
materiales recuperables mezclados, como papel, plásticos, envases de bebidas
y metales (véase 38.32)
- el barrido y limpieza de vías públicas (véase 81.29)</t>
  </si>
  <si>
    <t>Esta clase comprende la recogida de residuos peligrosos sólidos o no, es decir,
que contienen substancias o preparados explosivos, oxidantes, inflamables,
tóxicos, irritantes, cancerígenos, corrosivos, infecciosos o de otro tipo que sean
perjudiciales para la salud humana y el medio ambiente. Puede conllevar
también la identificación, el tratamiento, el embalaje y el etiquetado de los
residuos para su transporte.
Esta clase comprende:
- la recogida de residuos peligrosos, como:
* el aceite usado de barcos o talleres mecánicos
* los residuos biológicos peligrosos
* los residuos nucleares
* las pilas gastadas, etc.
- la explotación de centros de transferencia de residuos peligrosos
Esta clase no comprende:
- la descontaminación y limpieza de edificios, minas, suelos o aguas
subterráneas contaminados, por ejemplo, la eliminación de amianto (véase
39.00)</t>
  </si>
  <si>
    <t>Esta clase comprende la eliminación y el tratamiento previo a ésta de los
residuos no peligrosos sólidos o no:
- la explotación de vertederos para la eliminación de residuos no peligrosos
- la eliminación de residuos no peligrosos por combustión, incineración u otros
medios, con o sin producción de electricidad o vapor, compost, combustibles
de sustitución, biogases, cenizas u otros subproductos para uso ulterior, etc.
- el tratamiento de residuos orgánicos para su eliminación
Esta clase no comprende:
- la incineración y combustión de residuos peligrosos (véase 38.22)
- la explotación de instalaciones donde se clasifican por categorías los
materiales recuperables mezclados, como papel, plásticos, envases de bebidas
y metales (véase 38.32)
- la descontaminación y limpieza de tierras y aguas (véase 39.00)
- la eliminación de materiales tóxicos (véase 39.00)</t>
  </si>
  <si>
    <t>Esta clase comprende la eliminación y el tratamiento previo a ésta de residuos
peligrosos sólidos o no, incluidos los que contienen substancias o preparados
explosivos, oxidantes, inflamables, tóxicos, irritantes, cancerígenos, corrosivos,
infecciosos o de otro tipo que sean perjudiciales para la salud humana y el
medio ambiente.
Esta clase comprende:
- la explotación de instalaciones de tratamiento de residuos peligrosos
- el tratamiento y la eliminación de animales tóxicos vivos o muertos u otros
residuos contaminados
- la incineración de residuos peligrosos
- la eliminación de bienes usados, como frigoríficos, con el fin de eliminar los
residuos nocivos
- el tratamiento, la eliminación y el almacenamiento de residuos nucleares
radiactivos, incluidos:
* el tratamiento y la eliminación de residuos radiactivos de transición, es decir,
que se degradan durante el transporte desde los hospitales
* la encapsulación, preparación y otro tipo de tratamiento de los residuos
nucleares para su almacenamiento
Esta clase no comprende:
- el reprocesado de combustibles nucleares (véase 20.13)
- la incineración de residuos no peligrosos (véase 38.21)
- la descontaminación y limpieza de tierras y aguas; la eliminación de materiales
tóxicos (véase 39.00)</t>
  </si>
  <si>
    <t>Esta clase comprende el desguace de todo tipo de equipos (automóviles,
barcos, ordenadores, televisores, etc.) para la recuperación de materiales.
Esta clase no comprende:
- la eliminación de bienes usados, como frigoríficos, para eliminar los residuos
nocivos (véase 38.22)
- el desguace de automóviles, barcos, ordenadores, televisores y otros equipos
para obtener y revender piezas que pueden volver a usarse (véase la sección G)</t>
  </si>
  <si>
    <t>Esta clase comprende el tratamiento de residuos y chatarra metálicos y no
metálicos para su transformación en materias primas secundarias,
generalmente mediante un proceso mecánico o químico.
También comprende la recuperación de materiales procedentes de los ciclos de
tratamiento de residuos por medio de (1) la separación y clasificación de
materiales recuperables procedentes de los ciclos de tratamiento de residuos
no peligrosos (es decir, basura) o (2) la separación y clasificación de materiales
recuperables mezclados, como papel, plásticos, latas de bebidas usadas y
metales, en distintas categorías.
Algunos ejemplos de procesos de transformación mecánica o química que se
efectúan son:
- la trituración mecánica de los residuos metálicos procedentes de vehículos
usados, lavadoras, bicicletas, etc.
- la reducción mecánica de grandes piezas de hierro, como vagones de
ferrocarril
- la trituración de residuos de metal, vehículos para desguace, etc.
- otros métodos de tratamiento mecánico, como el corte y la compresión para
reducir el volumen
- la regeneración de metales a partir de los residuos fotográficos, por ejemplo,
del baño fijador o las películas y el papel fotográficos
- la recuperación del caucho, por ejemplo, neumáticos usados, para producir
materias primas secundarias
- la clasificación y prensado de plásticos para producir materias primas
secundarias para tubos, tiestos, paletas y similares
- la transformación (limpieza, fundición, trituración) de residuos de plástico o
caucho en gránulos
- la trituración, lavado y clasificación de vidrio
- la trituración, lavado y clasificación de otros residuos, como los de demolición,
para obtener materias primas secundarias
- el procesado de aceites y grasas usados para cocinar para su transformación
en materias primas secundarias
- la transformación de otros residuos procedentes de alimentos, bebidas y
tabaco en materias primas secundarias
Esta clase comprende también: la recuperación de materiales procedentes de
los ciclos de tratamiento de residuos por medio de (1) la separación y
clasificación de materiales recuperables procedentes de los ciclos de
tratamiento de residuos no peligrosos (es decir, basura) o (2) la separación y
clasificación de materiales recuperables mezclados, como papel, plásticos, latas
de bebidas usadas y metales, en distintas categorías.
- la extracción de plata a partir de desechos químicos, excepto por el refinado
electrolítico (Febrero 2017)
- el polvo de caucho a partir de residuos y desechos de caucho, incluyendo la
descontaminación, la separación (eliminación) de las fracciones y devulcanising
(Febrero 2017)
- el tratamiento y eliminación, así como la recuperación, de los residuos de
aceite (Febrero 2017)
- la recuperación de hierro a partir de Clinker (Junio 2017)
Esta clase no comprende:
- la fabricación de productos finales nuevos (de producción propia o no) a partir
de materias primas secundarias, como el hilado de hilo a partir de desperdicios
de la hilatura, la fabricación de pulpa a partir de residuos de papel o el
recauchutado de neumáticos o la producción de metal a partir de la chatarra
metálica (véase las clases correspondiente en la sección C, Industria
manufacturera)
- el reprocesado de combustibles nucleares (véase 20.13)
- la refundición de chatarra y residuos férreos (véase 24.10)
- la recuperación de materiales durante el proceso de combustión o incineración
(véase 38.2)
- el tratamiento y eliminación de residuos no peligrosos (véase 38.21)
- el tratamiento de residuos orgánicos para su eliminación, incluida la
producción de compost (véase 38.21)
- la recuperación de energía durante el proceso de incineración de residuos no
peligrosos (véase 38.21)
- el tratamiento y eliminación de residuos radiactivos procedentes de
hospitales, etc. (véase 38.22)
- el tratamiento y eliminación de residuos tóxicos y contaminados (véase 38.22)
- el comercio al por mayor de materiales recuperables (véase 46.77)</t>
  </si>
  <si>
    <t>Esta clase comprende:
- la descontaminación de suelos y aguas subterráneas en el lugar de la
contaminación, bien in situ, bien ex situ, con métodos mecánico-químicos o
biológicos
- la descontaminación de centros o plantas industriales, incluidas las plantas y
centrales nucleares
- la descontaminación y limpieza de aguas superficiales tras una contaminación
accidental, por ejemplo mediante recogida de contaminantes o aplicación de
sustancias químicas
- la limpieza de vertidos de petróleo en tierra, aguas superficiales, océanos y
mares (incluidas las costas)
- la eliminación de amianto, pintura con plomo y otros materiales tóxicos
- otras actividades especializadas de control de la contaminación
Esta clase no comprende:
- la lucha contra las plagas agropecuarias (véase 01.61)
- la purificación de aguas para el suministro de agua (véase 36.00)
- el tratamiento y eliminación de residuos no peligrosos (véase 38.21)
- el tratamiento y eliminación de residuos peligrosos (véase 38.22)
- el barrido y riego exterior de calles, etc., (véase 81.29)</t>
  </si>
  <si>
    <t>Esta clase comprende:
- la promoción de proyectos de construcción de edificios residenciales y no
residenciales mediante la consecución de los medios financieros, técnicos y
físicos necesarios para la realización de tales proyectos con vistas a su venta
posterior
- las cooperativas de edificios, que terminan su actividad cuando se finaliza la
construcción de los mismos (Febrero 2017)
Esta clase no comprende:
- la construcción de edificios (véase 41.2)
- la promoción de obras de ingeniería civil (véase 42)
- las actividades de arquitectura e ingeniería (véase 71.1)
- los servicios de dirección de obras relacionados con proyectos de edificación
(véase 71.1)</t>
  </si>
  <si>
    <t>Esta clase comprende:
- la construcción de todo tipo de edificios residenciales:
* viviendas unifamiliares
* edificios de varias viviendas, incluidos rascacielos
* otros edificios residenciales: residencias de tercera edad, casas de
beneficencia, orfanatos, centros de acogida, cárceles, cuarteles, conventos, etc.
- el montaje in situ de construcciones prefabricadas destinadas a edificios
residenciales
Esta clase comprende también:
- la remodelación, renovación o rehabilitación de estructuras residenciales
existentes
Esta clase no comprende:
- el montaje de construcciones prefabricadas completas a partir de piezas de
producción propia que no sean de hormigón (véase 16 y 25)
- las actividades de arquitectura e ingeniería (véase 71.1)
- los servicios de dirección de obras relacionados con proyectos de edificación
(véase 71.1)
- las actividades de certificación de obras (véase 74.90)</t>
  </si>
  <si>
    <t>Esta clase comprende:
- la construcción de todo tipo de edificios no residenciales:
* edificios para la producción industrial, como fábricas, talleres, plantas de
montaje, etc.
* hospitales, centros de enseñanza, edificios de oficinas
* hoteles, establecimientos minoristas, centros comerciales, restaurantes,
mataderos, depósitos, almacenes, observatorios, iglesias, museos, etc.
* edificios aeroportuarios, portuarios y edificios de estaciones de transporte
(metro, autobús, tren…)
* instalaciones deportivas techadas
* aparcamientos, incluidos los subterráneos
- el montaje in situ de construcciones prefabricadas destinadas a edificios no
residenciales
Esta clase comprende también:
- la remodelación, renovación o rehabilitación de estructuras no residenciales
existentes
- el montaje de silos (Febrero 2017)
- la construcción e instalación de sistemas de almacenamiento de granos
(Febrero 2017)
Esta clase no comprende:
- el montaje de construcciones prefabricadas completas a partir de piezas de
producción propia que no sean de hormigón (véase 16 y 25)
- la construcción de instalaciones industriales, excepto edificios (véase 42.99)
- las actividades de arquitectura e ingeniería (véase 71.1)
- los servicios de dirección de obras relacionados con proyectos de edificación
(véase 71.1)
- las actividades de certificación de obras (véase 74.90)</t>
  </si>
  <si>
    <t>Esta clase comprende:
- la construcción de autopistas, calles, carreteras y otras vías de circulación de
vehículos y peatones
- las obras de superficie en calles, carreteras, autopistas, puentes y túneles:
* asfaltado de carreteras
* pintura y otra señalización de carreteras
* la instalación de quitamiedos, señales de tráfico y similares
- la construcción de pistas de aterrizaje
Esta clase no comprende:
- la preparación de terrenos (véase 43.12)
- la instalación de alumbrado y señales eléctricas en calles (véase 43.21)
- las actividades de arquitectura e ingeniería (véase 71.1)
- la dirección de obras de construcción (véase 71.1)
- las actividades de certificación de obras (véase 74.90)</t>
  </si>
  <si>
    <t>Esta clase comprende:
- la construcción de vías férreas de superficie y subterráneas
Esta clase no comprende:
- la preparación de terrenos (véase 43.12)
- la instalación de alumbrado y señales eléctricas (véase 43.21)
- las actividades de arquitectura e ingeniería (véase 71.1)
- la dirección de obras de construcción (véase 71.1)
- las actividades de certificación de obras (véase 74.90)</t>
  </si>
  <si>
    <t>Esta clase comprende:
- la construcción de puentes, incluidos los que soportan carreteras elevadas
- la construcción de túneles
Esta clase no comprende:
- la instalación de alumbrado y señales eléctricas (véase 43.21)
- las actividades de arquitectura e ingeniería (véase 71.1)
- la dirección de obras de construcción (véase 71.1)
- las actividades de certificación de obras (véase 74.90)</t>
  </si>
  <si>
    <t>Esta clase comprende la construcción de redes de distribución para el
transporte de fluidos.
Esta clase comprende:
- la construcción de obras de ingeniería civil para:
* gasoductos y oleoductos de larga distancia y redes urbanas para la
distribución de gas o petróleo
* redes de suministro de agua
* sistemas de riego (canales)
* grandes depósitos
- la construcción de:
* sistemas de alcantarillado, incluida su reparación
* plantas de tratamiento de aguas residuales (depuradoras)
* estaciones de bombeo
Esta clase comprende también:
- la perforación de pozos hidráulicos
Esta clase no comprende:
- los servicios relacionados con la extracción de gas y petróleo (véase 09.10)
- la dirección de obras de ingeniería civil (véase 71.12)
- las actividades de certificación de obras (véase 74.90)</t>
  </si>
  <si>
    <t>Esta clase comprende la construcción de redes de distribución de electricidad y
de telecomunicaciones.
Esta clase comprende:
- la construcción de obras de ingeniería civil para:
* redes eléctricas y de comunicación urbanas y de larga distancia
* centrales eléctricas
* la instalación de plantas solares (Febrero 2017)
* la instalación de plantas de energía eólica (Febrero 2017)
Esta clase no comprende:
- la dirección de obras de ingeniería civil (véase 71.12)
- las actividades de certificación de obras (véase 74.90)</t>
  </si>
  <si>
    <t>Esta clase comprende:
- la construcción de:
* canales navegables, puertos, obras fluviales, puertos deportivos, esclusas, etc.
* presas (embalses) y diques
- dragado de vías navegables, etc.
Esta clase no comprende:
- la dirección de obras de ingeniería civil (véase 71.12)
- las actividades de certificación de obras (véase 74.90)</t>
  </si>
  <si>
    <t>Esta clase comprende:
- la construcción de instalaciones industriales, excepto edificios, como:
* refinerías
* plantas químicas
- las obras de construcción, excepto de edificios, como:
* instalaciones deportivas al aire libre
Esta clase comprende también:
- la parcelación con mejora de terrenos (por ejemplo, adición de carreteras,
infraestructuras para redes de abastecimiento, etc.)
- las actividades de instalación de vías de kart (Febrero 2017)
Esta clase no comprende:
- la instalación de maquinaria y equipo industrial (véase 33.20)
- la parcelación de terrenos sin mejora (véase 68.10)
- la dirección de obras de ingeniería civil (véase 71.12)
- las actividades de certificación de obras (véase 74.90)</t>
  </si>
  <si>
    <t>Esta clase comprende:
- la demolición y derribo de edificios y otras estructuras</t>
  </si>
  <si>
    <t>Esta clase comprende:
- la limpieza de escombros
- el movimiento de tierras: excavación, terraplenes, rellenado y nivelación de
emplazamientos de obras, excavación de zanjas, retirada de rocas, voladuras,
etc.
- la preparación de explotaciones mineras:
* el destape de minas y otras actividades de preparación y desarrollo de los
terrenos y las propiedades mineros, excepto yacimientos de petróleo y gas
Esta clase comprende también:
- el drenaje de emplazamientos de obras
- el drenaje de terrenos agrícolas y forestales
Esta clase no comprende:
- la perforación de pozos de producción de petróleo y gas (véase 06.10 y 06.20)
- la descontaminación del suelo (véase 39.00)
- la excavación de pozos hidráulicos (véase 42.21)
- la perforación de pozos de minas (véase 43.99)</t>
  </si>
  <si>
    <t>Esta clase comprende:
- las perforaciones, sondeos y muestreos para la construcción, geofísicos,
geológicos u otros fines similares
Esta clase no comprende:
- la perforación de pozos de producción de petróleo y gas (véase 06.10 y 06.20)
- los servicios de perforaciones y sondeos de apoyo a las actividades mineras
(véase 09.90)
- la excavación de pozos hidráulicos (véase 42.21)
- la perforación de pozos de minas (véase 43.99)
- la prospección de yacimientos de petróleo y de gas; los estudios geofísicos,
geológicos y sismográficos (véase 71.12)</t>
  </si>
  <si>
    <t>Esta clase comprende la instalación de sistemas eléctricos en todo tipo de
edificios y estructuras de ingeniería civil.
Esta clase comprende:
- la instalación de:
* cables eléctricos y sus accesorios
* cables de telecomunicación
* cables para redes informáticas y de televisión por cable, incluidos los de fibra
óptica
* antenas parabólicas
* sistemas de iluminación
* alarmas contra incendios
* sistemas de alarma de protección contra robos
* alumbrado y señales eléctricas en calles
* parquímetros
* alumbrado de pistas aeroportuarias
Esta clase comprende también:
- la conexión de aparatos eléctricos y equipos domésticos, incluida la
calefacción por hilo radiante
- la instalación de calderas eléctricas
- la instalación eléctrica especializada para exhibición de stands (Febrero 2017)
Esta clase no comprende:
- la construcción de líneas eléctricas y de comunicaciones (véase 42.22)
- la vigilancia a distancia o no de sistemas electrónicos de seguridad, como
alarmas contra robos o incendios, incluida su instalación y su mantenimiento
(véase 80.20)</t>
  </si>
  <si>
    <t>Esta clase comprende la instalación de fontanería y sistemas de calefacción y
aire acondicionado, incluidas las ampliaciones, las reformas, el mantenimiento
y la reparación.
Esta clase comprende:
- la instalación en edificios y otras obras de construcción de:
* sistemas de calefacción (eléctrica, de gas o de petróleo)
* hornos y torres de refrigeración
* colectores no eléctricos de energía solar
* fontanería y sanitarios
* equipos y conducciones de ventilación y aire acondicionado
* instalaciones de gas
* conducciones de vapor
* sistemas de aspersión automática contra incendios
* sistemas de aspersión automática para riego
* extintores
- instalación de canalizaciones
- instalación de sistemas de intercambio de calor (Febrero 2017)
Esta clase no comprende:
- la instalación de calefacción radiante eléctrica (véase 43.21)
- la reparación de equipos de aire acondicionado (no central) (véase 43.22)</t>
  </si>
  <si>
    <t>Esta clase comprende la instalación de equipos distintos de los sistemas
eléctricos, de fontanería, de calefacción y de aire acondicionado, y de
maquinaria industrial en edificios y estructuras de ingeniería civil.
Esta clase comprende:
- la instalación en edificios y otras obras de construcción de:
* ascensores y escaleras mecánicas, incluyendo su reparación y mantenimiento
* puertas automáticas y giratorias
* pararrayos
* sistema de limpieza por aspirado
* aislamientos térmicos, de sonido o de vibraciones
Esta clase no comprende:
- la instalación de maquinaria industrial (véase 33.20)
- los trabajos de impermeabilización (véase 43.99)</t>
  </si>
  <si>
    <t>Esta clase comprende:
- la aplicación en edificios y otras obras de construcción de yeso y estuco
interior y exterior, incluidos los materiales de listonado correspondientes</t>
  </si>
  <si>
    <t>Esta clase comprende:
- la instalación de puertas (excepto automatizadas y giratorias), ventanas y sus
marcos de madera u otros materiales
- la instalación de cocinas, armarios empotrados, escaleras, mobiliario para
tiendas y similares
- los acabados interiores, como techos, tabiques móviles, etc.
Esta clase no comprende:
- la instalación de puertas automatizadas y giratorias (véase 43.29)</t>
  </si>
  <si>
    <t>Esta clase comprende:
- la colocación en edificios y otras obras de construcción de:
* revestimientos de cerámica, hormigón o piedra tallada, azulejos y baldosas
para paredes y suelos
* parqué y otros revestimientos de madera para paredes y suelos
* revestimientos de moqueta y linóleo para suelos, incluidos los de caucho y
plástico
* revestimientos de terrazo, mármol, granito o pizarra para paredes y suelos
* papeles pintados</t>
  </si>
  <si>
    <t>Esta clase comprende:
- la pintura interior y exterior de edificios
- la pintura de obras de ingeniería civil
- la instalación de cristales, espejos, etc.
- cubrimientos de ventanas y acristalamientos con capa adherente (Febrero
2017)
Esta clase no comprende:
- la pintura y otra señalización de carreteras (véase 42.11)
- la instalación de ventanas (véase 43.32)</t>
  </si>
  <si>
    <t>Esta clase comprende:
- la limpieza de nuevos edificios tras su construcción
- otras obras de acabado de edificios n.c.o.p.
- la instalación y el montaje en edificios de láminas de control solar para
ventanas (Febrero 2017)
Esta clase no comprende:
- las actividades de los decoradores de interiores (véase 74.10)
- la limpieza interior general de edificios (véase 81.21)
- la limpieza interior y exterior especializada de edificios (véase 81.22)</t>
  </si>
  <si>
    <t>Esta clase comprende:
- la construcción de cubiertas
- la construcción de tejados
Esta clase no comprende:
- el alquiler de equipo y maquinaria de construcción sin operario (véase 77.32)</t>
  </si>
  <si>
    <t>Esta clase comprende:
- las actividades de construcción que se especialicen en un aspecto común a
diferentes tipos de estructura y que requieran aptitudes o materiales
específicos:
* obras de cimentación, incluida la hinca de pilotes
* trabajos de impermeabilización
* deshumidificación de edificios
* perforación de pozos de minas
* montaje de piezas de acero
* curvado del acero
* colocación de ladrillos y piedra
* montaje y desmantelamiento de andamios y plataformas de trabajo, excluido
su alquiler
* construcción de chimeneas y hornos industriales
* obras con necesidades de acceso especializadas que exijan destrezas de
escalada y el empleo del correspondiente material (trabajo en altura sobre
estructuras elevadas)
- las obras subterráneas
- la construcción de piscinas al aire libre
- la limpieza al vapor, con chorro de arena o similares, del exterior de los
edificios
- el alquiler de grúas y otros equipos de construcción que no pueden asignarse
a un tipo de construcción específico, con operario
- los trabajos subacuáticos realizados por buzos y otros medios
Esta clase no comprende:
- el alquiler de equipo y maquinaria de construcción sin operario (véase 77.32)</t>
  </si>
  <si>
    <t>- el comercio al por mayor y al por menor de vehículos nuevos y de segunda
mano:
* vehículos de motor para pasajeros, incluidos los especializados (ambulancias,
microbuses, etc.) (de un peso que no supere las 3,5 toneladas)
Esta clase comprende también:
- el comercio al por mayor y al por menor de vehículos de motor todoterreno
(de un peso que no supere las 3,5 toneladas)
Esta clase no comprende:
- el comercio al por mayor y al por menor de repuestos y accesorios para
vehículos de motor (véase 45.3)
- el alquiler de vehículos de motor con conductor (véase 49.3)
- el alquiler de vehículos de motor sin conductor (véase 77.1)</t>
  </si>
  <si>
    <t>Esta clase comprende:
- el comercio al por mayor y al por menor de vehículos nuevos y de segunda
mano:
* camiones, remolques y semirremolques
* vehículos de acampada, como caravanas y autocaravanas
Esta clase comprende también:
- el comercio al por mayor y al por menor de vehículos de motor todoterreno
(de un peso que superior a 3,5 toneladas)
Esta clase no comprende:
- el comercio al por mayor y al por menor de repuestos y accesorios para
vehículos de motor (véase 45.3)
- el alquiler de camiones con conductor (véase 49.41)
- el alquiler de camiones sin conductor (véase 77.12)</t>
  </si>
  <si>
    <t>Esta clase comprende:
- el mantenimiento y la reparación de vehículos de motor:
* las reparaciones mecánicas
* las reparaciones eléctricas
* la reparación de sistemas de inyección electrónica
* el mantenimiento corriente
* la reparación de carrocerías
* la reparación de accesorios de vehículos de motor
* el lavado, encerado, etc.
* la pintura
* la reparación de parabrisas y ventanillas
* la reparación de asientos de vehículos de motor
- la reparación, instalación y sustitución de neumáticos y cámaras
- el tratamiento antioxidante
- la instalación de repuestos y accesorios fuera del proceso de fabricación
- la reparación y mantenimiento de remolques y semirremolques (Febrero 2017)
- los servicios de neumáticos (Febrero 2017)
Esta clase no comprende:
- el recauchutado de neumáticos (véase 22.11)
- la inspección técnica de vehículos (ITV) (véase 71.20)</t>
  </si>
  <si>
    <t>Esta clase no comprende:
- el comercio al por menor de carburantes para la automoción (véase 47.30)</t>
  </si>
  <si>
    <t>Esta clase comprende:
- el comercio al por mayor y al por menor de motocicletas, incluidos los
ciclomotores
- el comercio al por mayor y al por menor de repuestos y accesorios de
motocicletas (incluido el comercio por intermediarios y por correo)
- el mantenimiento y reparación de motocicletas
Esta clase no comprende:
- el comercio al por mayor de bicicletas y sus repuestos y accesorios (véase
46.49)
- el comercio al por menor de bicicletas y sus repuestos y accesorios (véase
47.64)
- el alquiler de motocicletas (véase 77.39)
- la reparación y mantenimiento de bicicletas (véase 95.29)</t>
  </si>
  <si>
    <t>Esta clase no comprende:
- el comercio al por mayor por cuenta propia (véase 46.2 a 46.9)
- el comercio al por menor por intermediarios no realizada en establecimientos
(véase 47.99)</t>
  </si>
  <si>
    <t>Esta clase comprende las actividades de los intermediarios del comercio de:
* combustibles, minerales, metales y productos químicos industriales, incluidos
los fertilizantes
Esta clase no comprende:
- el comercio al por mayor por cuenta propia (véase 46.2 a 46.9)
- el comercio al por menor por intermediarios no realizada en establecimientos
(véase 47.99)</t>
  </si>
  <si>
    <t>Esta clase comprende las actividades de los intermediarios del comercio de:
* maquinaria, incluidos los equipos de oficina y ordenadores, equipos
industriales, embarcaciones y aeronaves
Esta clase no comprende:
- las actividades de intermediarios para vehículos de motor (véase 45.1)
- las subastas de vehículos de motor (véase 45.1)
- el comercio al por mayor por cuenta propia (véase 46.2 a 46.9)
- el comercio al por menor por intermediarios no realizada en establecimientos
(véase 47.99)</t>
  </si>
  <si>
    <t>Esta clase no comprende:
- el comercio al por mayor por cuenta propia (véase 46.2 a 46.9)
- el comercio al por menor por intermediarios no realizada en establecimientos
(véase 47.99)
- las actividades de agentes de seguros (véase 66.22)
- las actividades de los agentes de la propiedad inmobiliaria (véase 68.31)</t>
  </si>
  <si>
    <t>Esta clase comprende:
- comercio al por mayor de cereales y semillas
- el comercio al por mayor de frutos oleaginosos
- el comercio al por mayor de tabaco sin elaborar
- el comercio al por mayor de alimentos para animales y de materias primas
agrarias n.c.o.p.
Esta clase no comprende:
- el comercio al por mayor de fibras textiles (véase 46.76)</t>
  </si>
  <si>
    <t>Esta clase comprende:
- el comercio al por mayor de flores, plantas y bulbos</t>
  </si>
  <si>
    <t>Esta clase comprende:
- el comercio al por mayor de frutas y hortalizas frescas
- el comercio al por mayor de frutas y hortalizas en conserva</t>
  </si>
  <si>
    <t>Esta clase comprende:
- el comercio al por mayor de productos lácteos
- el comercio al por mayor de huevos y productos a base de huevos
- el comercio al por mayor de grasas y aceites comestibles de origen animal y
vegetal</t>
  </si>
  <si>
    <t>Esta clase comprende:
- el comercio al por mayor de bebidas alcohólicas
- el comercio al por mayor de bebidas no alcohólicas
Esta clase comprende también:
- la compra y embotellado sin transformación de vino a granel
Esta clase no comprende:
- la mezcla de vino o bebidas alcohólicas destiladas (véase 11.01 y 11.02)</t>
  </si>
  <si>
    <t>Esta clase comprende:
- el comercio al por mayor de azúcar, chocolate y confitería
- el comercio al por mayor de productos de panadería
- la adquisición de azúcar granulada de los productores y su transformación en
terrones de azúcar (Febrero 2017)</t>
  </si>
  <si>
    <t>Esta clase comprende también:
- el comercio al por mayor de productos alimenticios para animales domésticos</t>
  </si>
  <si>
    <t>Comercio al por mayor, no especializado, de productos alimenticios, bebidas y
tabaco</t>
  </si>
  <si>
    <t>Esta clase comprende:
- el comercio al por mayor de hilo
- el comercio al por mayor de tejidos
- el comercio al por mayor de ropa blanca, etc.
- el comercio al por mayor de artículos de mercería: agujas, hilo de coser, etc.
Esta clase no comprende:
- el comercio al por mayor de fibras textiles (véase 46.76)</t>
  </si>
  <si>
    <t>Esta clase comprende:
- el comercio al por mayor de prendas de vestir, incluido la ropa deportiva
deportivo
- el comercio al por mayor de accesorios de vestir tales como guantes, corbatas
y tirantes
- el comercio al por mayor de calzado
- el comercio al por mayor de artículos de peletería
- el comercio al por mayor de paraguas
Esta clase no comprende:
- el comercio al por mayor de joyería (véase 46.48)
- el comercio al por mayor de artículos de cuero (véase 46.49)
- el comercio al por mayor de calzado deportivo especial, como botas de esquí
(véase 46.49)</t>
  </si>
  <si>
    <t>Esta clase comprende:
- el comercio al por mayor de aparatos electrodomésticos
- el comercio al por mayor de aparatos de radio y televisión
- el comercio al por mayor de productos fotográficos y ópticos
- el comercio al por mayor de aparatos de calefacción eléctrica
- el comercio al por mayor de cintas de audio y vídeo, CD y DVD grabados
Esta clase no comprende:
- el comercio al por mayor de cintas de audio y vídeo, CD y DVD vírgenes (véase
46.52)
- el comercio al por mayor de máquinas de coser (véase 46.64)</t>
  </si>
  <si>
    <t>Esta clase comprende:
- el comercio al por mayor de porcelana y cristalería
- el comercio al por mayor de artículos de limpieza</t>
  </si>
  <si>
    <t>Esta clase comprende:
- el comercio al por mayor de perfumería, productos de belleza y jabones</t>
  </si>
  <si>
    <t>Esta clase comprende:
- el comercio al por mayor de productos farmacéuticos y artículos médicos</t>
  </si>
  <si>
    <t>Esta clase comprende:
- el comercio al por mayor de muebles
- el comercio al por mayor de alfombras
- el comercio al por mayor de equipos de iluminación
Esta clase no comprende:
- el comercio al por mayor de mobiliario de oficina (véase 46.65)</t>
  </si>
  <si>
    <t>Comercio al por mayor de art ículos de relojería y joyería</t>
  </si>
  <si>
    <t>Esta clase comprende:
- el comercio al por mayor de artículos de madera, mimbre, corcho, etc.
- el comercio al por mayor de bicicletas y sus repuestos y accesorios
- el comercio al por mayor de material de escritorio, libros, revistas y periódicos
- el comercio al por mayor de artículos de cuero y accesorios de viaje
- el comercio al por mayor de instrumentos musicales
- el comercio al por mayor de juegos y juguetes
- el comercio al por mayor de artículos de deporte, incluido el calzado deportivo
especial, como las botas de esquí
- el comercio al por mayor de medallas y trofeos deportivos (Febrero 2017)</t>
  </si>
  <si>
    <t>Esta clase comprende:
- el comercio al por mayor de ordenadores y periféricos
- el comercio al por mayor de programas informáticos
- el comercio al por mayor de pizarras digitales (Febrero 2017)
Esta clase no comprende:
- el comercio al por mayor de componentes electrónicos (véase 46.52)
- el comercio al por mayor de máquinas y equipos de oficina (excepto
ordenadores y periféricos) (véase 46.66)</t>
  </si>
  <si>
    <t>Esta clase comprende:
- el comercio al por mayor de válvulas y tubos electrónicos
- el comercio al por mayor de semiconductores
- el comercio al por mayor de microchips y circuitos integrados
- el comercio al por mayor de circuitos impresos
- el comercio al por mayor de cintas de audio y vídeo, discos magnéticos y
ópticos (CD, DVD) vírgenes
- el comercio al por mayor de equipos telefónicos y de comunicación
Esta clase no comprende:
- el comercio al por mayor de cintas de audio y vídeo, CD y DVD grabados
(véase 46.43)
- el comercio al por mayor de ordenadores y periféricos (véase 46.51)
- el comercio al por mayor de alarmas contra incendios y robos (véase 46.73)</t>
  </si>
  <si>
    <t>Esta clase comprende:
- el comercio al por mayor de maquinaria y equipo agrario:
* arados
* esparcidoras de estiércol
* sembradoras
* cosechadoras
* trilladoras
* máquinas de ordeño
* máquinas y aparatos para la avicultura y la apicultura
* tractores empleados en la agricultura y en la silvicultura
Esta clase comprende también:
- el comercio al por mayor de máquinas cortacésped de todos los tipos</t>
  </si>
  <si>
    <t>Esta clase comprende:
- el comercio al por mayor de máquinas herramienta de cualquier tipo y para
cualquier material
Esta clase comprende también:
- el comercio al por mayor de máquinas herramienta controladas por ordenador</t>
  </si>
  <si>
    <t>Comercio al por mayor de maquinaria para la minería, la construcción y la
ingeniería civil</t>
  </si>
  <si>
    <t>Esta clase comprende también:
- el comercio al por mayor de maquinaria controlada por ordenador para la
industria textil y de máquinas de coser y de hacer punto controladas por
ordenador</t>
  </si>
  <si>
    <t>Esta clase comprende:
- los servicios de comercio al por mayor relacionados con los bienes cuya
fabricación se clasifica en la clase 31.01 (Fabricación de muebles de oficina y de
establecimientos comerciales)</t>
  </si>
  <si>
    <t>Esta clase comprende:
- el comercio al por mayor de máquinas y equipos de oficina (excepto
ordenadores y periféricos)
Esta clase no comprende:
- el comercio al por mayor de ordenadores y periféricos (véase 46.51)
- el comercio al por mayor de componentes electrónicos, teléfonos y otros
equipos de comunicación (véase 46.52)</t>
  </si>
  <si>
    <t>Esta clase comprende:
- el comercio al por mayor de equipos de transporte con exclusión de los
vehículos de motor, motocicletas y bicicletas
- el comercio al por mayor de robots de fabricación en cadena
- el comercio al por mayor de cables, interruptores y otros equipos de
instalación para uso industrial
- el comercio al por mayor de otro material eléctrico como motores eléctricos y
transformadores
- el comercio al por mayor de otra maquinaria n.c.o.p. para la industria (excepto
industrias minera, de construcción, de ingeniería civil y textil), el comercio y la
navegación y otros servicios
Esta clase comprende también:
- el comercio al por mayor de instrumentos y equipo de medida
- el comercio al por mayor de equipos para la cría de peces (Febrero 2017)
Esta clase no comprende:
- el comercio al por mayor de vehículos, remolques y caravanas (véase 45.1)
- el comercio al por mayor de piezas de vehículos de motor (véase 45.31)
- el comercio al por mayor de motocicletas (véase 45.40)
- el comercio al por mayor de bicicletas (véase 46.49)
- el comercio al por mayor de extintores (véase 46.74)</t>
  </si>
  <si>
    <t>Esta clase comprende:
- el comercio al por mayor de combustibles, grasas, lubricantes y aceites como:
* carbón, hulla, coque, leña para calefacción, nafta
* crudos de petróleo, gasóleo, fueloil, gasolina, gasóleo para calefacción,
queroseno
* gases licuados de petróleo, gas butano y propano
* aceites y grasas lubricantes, productos de refino del petróleo</t>
  </si>
  <si>
    <t>Esta clase comprende:
- el comercio al por mayor de minerales metálicos férreos y no férreos
- el comercio al por mayor de metales férreos y no férreos en forma primaria
- el comercio al por mayor de productos metálicos férreos y no férreos
semielaborados n.c.o.p.
- el comercio al por mayor de oro y otros metales preciosos
- el corte de chapas de acero por cuenta propia y su venta posterior (Febrero
2017)
Esta clase no comprende:
- el comercio al por mayor de chatarra metálica (véase 46.77)</t>
  </si>
  <si>
    <t>Esta clase comprende:
- el comercio al por mayor de madera en bruto
- el comercio al por mayor de productos de primera transformación de la
madera
- el comercio al por mayor de pinturas y barnices
- el comercio al por mayor de materiales de construcción:
* arena, grava
- el comercio al por mayor de papeles pintados y revestimientos de suelos
- el comercio al por mayor de vidrio plano
- el comercio al por mayor de sanitarios:
* bañeras, lavabos, inodoros y otros sanitarios
- el comercio al por mayor de edificios prefabricados
Esta clase comprende también:
- el comercio al por mayor de alarmas contra incendios y robos</t>
  </si>
  <si>
    <t>Esta clase comprende:
- el comercio al por mayor de ferretería y cerraduras
- el comercio al por mayor de cajas fuertes
- el comercio al por mayor de elementos de instalación fija en edificios y sus
accesorios
- el comercio al por mayor de calentadores de agua
- el comercio al por mayor de equipo para la instalación de sanitarios:
* tuberías, cañerías, accesorios, grifos, juntas, conexiones, cañerías de caucho,
etc.
- el comercio al por mayor de herramientas como martillos, sierras,
destornilladores y otras herramientas manuales
- el comercio al por mayor de extintores</t>
  </si>
  <si>
    <t>Esta clase comprende:
- el comercio al por mayor de productos químicos industriales:
* anilina, tinta de impresión, aceites esenciales, gases industriales, colas
sintéticas, colorantes, resina sintética, metanol, parafina, aromatizantes y
potenciadores del sabor, soda, sal industrial, ácidos y sulfuros, derivados de
almidón, etc.
- el comercio al por mayor de fertilizantes y productos agroquímicos</t>
  </si>
  <si>
    <t>Esta clase comprende:
- el comercio al por mayor de materias plásticas en forma primaria
- el comercio al por mayor de caucho
- el comercio al por mayor de fibras textiles, etc.
- el comercio al por mayor de papel en bruto
- el comercio al por mayor de piedras preciosas</t>
  </si>
  <si>
    <t>Esta clase comprende:
- el comercio al por mayor de desechos metálicos y no metálicos y de chatarra,
así como de materiales para reciclar, incluida la recogida, clasificación,
separación, desguace de bienes usados, como automóviles, con el fin de
obtener partes reutilizables, (re-)embalaje, almacenamiento y distribución, pero
sin un verdadero proceso de transformación. Además, los desechos comprados
y vendidos siguen manteniendo un valor.
Esta clase comprende también:
- el desguace de automóviles, ordenadores, televisores y otros equipos para
obtener y revender piezas que pueden volver a usarse
Esta clase no comprende:
- la recogida de residuos domésticos e industriales (véase 38.1)
- el tratamiento de los desechos para su eliminación, y no para su utilización
ulterior en un proceso de fabricación industrial (véase 38.2)
- el procesamiento de desechos, chatarra y otros artículos para la obtención de
una materia prima secundaria cuando es necesario un verdadero proceso de
transformación (la materia prima secundaria resultante es apta para su
utilización directa en un proceso de fabricación industrial, pero no constituye un
producto final) (véase 38.3)
- el desguace de automóviles, ordenadores, televisores y otros equipos para la
recuperación de materiales (véase 38.31)
- el desguace naval (véase 38.31)
- la trituración de automóviles mediante proceso mecánico (véase 38.32)
- el comercio al por menor de bienes de segunda mano (véase 47.79)</t>
  </si>
  <si>
    <t>Esta clase comprende:
- el comercio al por mayor de bienes diversos sin una especialización particular</t>
  </si>
  <si>
    <t>Esta clase comprende:
- el comercio al por menor de una gran variedad de artículos con predominio,
sin embargo, de los productos alimenticios, bebidas o tabaco:
* las actividades de las grandes superficies que, aparte de vender
principalmente alimentos, bebidas y tabaco, ofrecen otras mercancías tales
como prendas de vestir, muebles, electrodomésticos, artículos de ferretería,
cosméticos, etc.</t>
  </si>
  <si>
    <t>Esta clase comprende:
- el comercio al por menor de una gran variedad de productos entre los que no
predominan los productos alimenticios, las bebidas o el tabaco
- las actividades de los grandes almacenes que ofrecen mercancías en general
entre las que se incluyen prendas de vestir, muebles, electrodomésticos,
artículos de ferretería, cosméticos, joyería, juguetes, artículos de deportes, etc.</t>
  </si>
  <si>
    <t>Esta clase comprende:
- el comercio al por menor de frutas y hortalizas frescas
- el comercio al por menor de frutas y hortalizas preparadas y conservadas</t>
  </si>
  <si>
    <t>Esta clase comprende:
- el comercio al por menor de carne y productos cárnicos (incluidas aves)</t>
  </si>
  <si>
    <t>Esta clase comprende:
- el comercio al por menor de pescado, otros mariscos y derivados</t>
  </si>
  <si>
    <t>Esta clase comprende:
- la cocción de panes y bollos precocidos (Febrero 2017)</t>
  </si>
  <si>
    <t>Esta clase comprende:
- el comercio al por menor de bebidas alcohólicas y no alcohólicas para su
consumo fuera del local</t>
  </si>
  <si>
    <t>Esta clase comprende:
- el comercio al por menor de tabaco
- el comercio al por menor de productos del tabaco</t>
  </si>
  <si>
    <t>Esta clase comprende:
- el comercio al por menor de productos lácteos y huevos
- el comercio al por menor de otros productos alimenticios n.c.o.p.</t>
  </si>
  <si>
    <t>Esta clase comprende:
- el comercio al por menor de carburante para vehículos de motor y
motocicletas
Esta clase comprende también:
- el comercio al por menor de lubricantes y refrigerantes para vehículos de
motor
Esta clase no comprende:
- el comercio al por mayor de carburante (véase 46.71)
- el comercio al por menor de gases licuados de petróleo para cocina o
calefacción (véase 47.78)</t>
  </si>
  <si>
    <t>Esta clase comprende:
- el comercio al por menor de ordenadores
- el comercio al por menor de periféricos
- el comercio al por menor de consolas de videojuegos
- el comercio al por menor de programas informáticos no fabricados según
especificaciones, incluidos los videojuegos
Esta clase comprende también:
- el comercio al por menor de equipos de oficina
Esta clase no comprende:
- el comercio al por menor de muebles de oficina (véase 47.59)
- el comercio al por menor de cintas y discos vírgenes (véase 47.63)</t>
  </si>
  <si>
    <t>Comercio al por menor de equipos de telecomunicaciones en establecimientos
especializados</t>
  </si>
  <si>
    <t>Esta clase comprende:
- el comercio al por menor de aparatos de radio y televisión
- el comercio al por menor de equipos de audio y vídeo
- el comercio al por menor de reproductores y grabadores de CD, DVD, etc.</t>
  </si>
  <si>
    <t>Esta clase comprende:
- el comercio al por menor de telas
- el comercio al por menor de hilos de punto
- el comercio al por menor del material básico de fabricación de alfombras,
tapices o bordados
- el comercio al por menor de sabanas, juegos de mesa, toallas y otras artículos
textiles
- el comercio al por menor de artículos de mercería: agujas, hilo de coser, etc.
Esta clase no comprende:
- el comercio al por menor de prendas de vestir (véase 47.71)</t>
  </si>
  <si>
    <t>Esta clase comprende:
- el comercio al por menor de artículos de ferretería
- el comercio al por menor de pinturas, barnices y esmaltes
- el comercio al por menor de vidrio plano
- el comercio al por menor de otros materiales de construcción como ladrillos,
madera y sanitarios
- el comercio al por menor de material y equipo de bricolaje
- el comercio al por menor de extintores
Esta clase comprende también:
- el comercio al por menor de máquinas cortacésped de cualquier tipo
- el comercio al por menor de saunas
- el comercio al por menor de colectores solares no eléctricos (Febrero 2017)
Esta clase no comprende:
- el comercio al por menor de alarmas contra incendios y robos (véase 47.59)</t>
  </si>
  <si>
    <t>Esta clase comprende:
- el comercio al por menor de alfombras y moquetas
- el comercio al por menor de cortinas y visillos
- el comercio al por menor de papeles pintados y revestimientos de suelos
Esta clase no comprende:
- el comercio al por menor de suelos de corcho (véase 47.52)</t>
  </si>
  <si>
    <t>Esta clase no comprende:
- el comercio al por menor de equipos de audio y vídeo (véase 47.43)</t>
  </si>
  <si>
    <t>Esta clase comprende:
- el comercio al por menor de muebles de uso doméstico
- el comercio al por menor de artículos para la iluminación
- el comercio al por menor de diversos utensilios domésticos y cubertería,
vajilla, cristalería, porcelana y loza
- el comercio al por menor de artículos de madera, corcho y cestería
- el comercio al por menor de aparatos domésticos no eléctricos
- el comercio al por menor de instrumentos de música y partituras musicales
- el comercio al por menor de sistemas de alarma de seguridad eléctricos, como
dispositivos de cierre, cajas fuertes, cámaras acorazadas, sin instalación ni
mantenimiento
- el comercio al por menor de alarmas contra incendios y robos
- el comercio al por menor de artículos y equipos de uso doméstico n.c.o.p.
Esta clase no comprende:
- el comercio al por menor de equipos de oficina (véase 47.41)
- el comercio al por menor de extintores (véase 47.52)
- el comercio al por menor de antigüedades (véase 47.79)</t>
  </si>
  <si>
    <t>Esta clase comprende:
- el comercio al por menor de libros de todo tipo
Esta clase no comprende:
- el comercio al por menor de libros antiguos o de segunda mano (véase 47.79)</t>
  </si>
  <si>
    <t>Esta clase comprende también:
- el comercio al por menor de material de oficina, como plumas, lápices, papel,
etc.</t>
  </si>
  <si>
    <t>Esta clase comprende:
- el comercio al por menor de discos, cintas, discos compactos y casetes de
música
- el comercio al por menor de cintas de vídeo y DVD
Esta clase comprende también:
- el comercio al por menor de cintas y discos vírgenes</t>
  </si>
  <si>
    <t>Esta clase comprende:
- el comercio al por menor de artículos de deporte, artículos de pesca, de
acampada, embarcaciones y bicicletas
- el comercio al por menor de calzado deportivo especial, como botas de esquí</t>
  </si>
  <si>
    <t>Esta clase comprende:
- el comercio al por menor de juegos y juguetes, de cualquier material
Esta clase no comprende:
- el comercio al por menor de consolas de videojuegos (véase 47.41)
- el comercio al por menor de programas informáticos no fabricados según
especificaciones, incluidos los videojuegos (véase 47.41)</t>
  </si>
  <si>
    <t>Esta clase comprende:
- el comercio al por menor de prendas de vestir
- el comercio al por menor de artículos de peletería
- el comercio al por menor de accesorios de vestir tales como guantes, corbatas,
tirantes, etc.
Esta clase no comprende:
- el comercio al por menor de textiles (véase 47.51)</t>
  </si>
  <si>
    <t>Esta clase comprende:
- el comercio al por menor de calzado
- el comercio al por menor de artículos de cuero, excepto prendas de vestir
- el comercio al por menor de artículos de viaje, de cuero o de cuero de
imitación
Esta clase no comprende:
- el comercio al por menor de calzado deportivo especial, como botas de esquí
(véase 47.64)</t>
  </si>
  <si>
    <t>Esta clase comprende:
- el comercio al por menor de productos farmacéuticos</t>
  </si>
  <si>
    <t>Comercio al por menor de artículos médicos y ortopédicos en establecimientos
especializados</t>
  </si>
  <si>
    <t>Esta clase comprende:
- el comercio al por menor de productos de perfumería, cosméticos e higiénicos</t>
  </si>
  <si>
    <t>Comercio al por menor de flores, plantas, semillas, fertilizantes, animales de
compañía y alimentos para los mismos en establecimientos especializados</t>
  </si>
  <si>
    <t>Comercio al por menor de artículos de relojería y joyería en establecimientos
especializados</t>
  </si>
  <si>
    <t>Esta clase comprende:
- el comercio al por menor de material fotográfico, óptico y de precisión
- las actividades de las ópticas
- el comercio al por menor de souvenirs, artesanía y artículos religiosos
- las actividades de las galerías de arte comerciales
- el comercio al por menor de combustibles líquidos, botellas de gases licuados,
carbón y leña para uso doméstico
- el comercio al por menor de armas y municiones
- el comercio al por menor de sellos y monedas
- el comercio al por menor de artículos de limpieza
- servicios de venta al por menor de las galerías de arte
- el comercio al por menor de productos no alimenticios n.c.o.p.</t>
  </si>
  <si>
    <t>Esta clase comprende:
- el comercio al por menor de libros de segunda mano
- el comercio al por menor de sellos y monedas de segunda mano
- el comercio al por menor de otros artículos de segunda mano
- el comercio al por menor de antigüedades
- las actividades de las empresas de subastas al por menor
Esta clase no comprende:
- el comercio al por menor de vehículos de motor de segunda mano (véase
45.1)
- las actividades de las subastas por Internet y otras subastas no realizadas en
establecimientos al por menor (véase 47.91 y 47.99)
- las actividades de las casas de empeño (véase 64.92)</t>
  </si>
  <si>
    <t>Esta clase no comprende:
- el comercio al por menor de comidas aptas para su consumo inmediato
(vendedores ambulantes de alimentos) (véase 56.10)</t>
  </si>
  <si>
    <t>Comercio al por menor de productos text iles, prendas de vest ir y calzado en
puestos de venta y en mercadillos</t>
  </si>
  <si>
    <t>Esta clase comprende:
- el comercio al por menor de otros tipos de bienes en puestos de venta y en
mercadillos, por ejemplo:
* alfombras y moquetas
* libros
* juegos y juguetes
* aparatos domésticos y electrónica de consumo
* grabaciones musicales y de vídeo</t>
  </si>
  <si>
    <t>Esta clase comprende las actividades de comercio al por menor por
correspondencia o por Internet, es decir, el comercio al por menor en el que el
comprador elige los productos a partir de anuncios publicitarios, catálogos de
información facilitada en un sitio web, muestrarios o cualquier otro tipo de
oferta, y efectúa su pedido por correo, teléfono o Internet (suele hacerse por
medios especiales que facilita un sitio web). Los productos comprados pueden
descargarse directamente de Internet o entregarse físicamente al cliente.
Esta clase comprende:
- el comercio al por menor de cualquier tipo de producto por correo
- el comercio al por menor de cualquier tipo de producto por medio de Internet
Esta clase comprende también:
- la venta directa a través de la televisión, la radio o el teléfono
- las subastas al por menor por Internet
- la publicación de recetas de cocina en la web, incluyendo la venta de los
ingredientes necesarios y la entrega a domicilio de los mismos (Febrero 2017)
Esta clase no comprende:
- la venta al por menor de vehículos de motor y de sus repuestos y accesorios
por Internet (véase 45.1 y 45.3)
- la venta al por menor de motocicletas y de sus repuestos y accesorios por
Internet (véase 45.40)</t>
  </si>
  <si>
    <t>Esta clase comprende:
- el comercio al por menor de cualquier tipo de producto realizado de una forma
que no esté comprendida en ninguna de las clases anteriores:
* por medio de venta directa o vendedores a domicilio
* por medio de máquinas expendedoras, etc.
- venta directa de combustible (combustible para calefacción, leña, etc.)
entregada en las instalaciones del cliente
- las actividades de las subastas al por menor no realizadas en establecimientos,
excepto por Internet
- el comercio al por menor por intermediarios no realizada en establecimientos
- el comercio al por menor vía máquinas dispensadoras de café (Febrero 2017)</t>
  </si>
  <si>
    <t>Esta clase comprende:
- el transporte de pasajeros por ferrocarril usando redes de larga distancia,
desplegadas por una amplia área geográfica
- el transporte de pasajeros por ferrocarril interurbano
- la explotación de coches-cama o coches-restaurante como operación realizada
por las propias compañías de ferrocarril
Esta clase no comprende:
- el transporte de pasajeros por sistemas de tránsito urbano y suburbano (véase
49.31)
- las actividades de las terminales de pasajeros (véase 52.21)
- la explotación de las infraestructuras ferroviarias y las actividades
relacionadas, como los cambios de aguja y los cambios de vía (véase 52.21)
- la explotación de coches-cama o coches-restaurante, prestada por unidades
independientes (véase 55.90 y 56.10)</t>
  </si>
  <si>
    <t>Esta clase comprende:
- el transporte de mercancías por ferrocarril usando redes de vías de larga
distancia, así como por vías de corta distancia
Esta clase no comprende:
- el depósito y almacenamiento (véase 52.10)
- las actividades de las terminales de carga (véase 52.21)
- la explotación de las infraestructuras ferroviarias y las actividades
relacionadas, como los cambios de aguja y los cambios de vía (véase 52.21)
- la manipulación de mercancías (véase 52.24)</t>
  </si>
  <si>
    <t>Esta clase comprende:
- el transporte terrestre de pasajeros, urbano y suburbano, por itinerarios
regulares y según un horario establecido, tomando y dejando a los pasajeros en
paradas fijas. Estos servicios pueden ser realizados por autobuses, tranvías,
trolebuses, ferrocarriles subterráneos y elevados, etc.
Esta clase comprende también:
- las líneas de servicio al aeropuerto o la estación
- la explotación de funiculares, teleféricos, etc. si forman parte de los sistemas
de tránsito urbanos o suburbanos
Esta clase no comprende:
- el transporte de pasajeros por ferrocarril interurbano (véase 49.10)</t>
  </si>
  <si>
    <t>Esta clase comprende también:
- el alquiler de vehículos privados con conductor
- el servicio de mototaxi (Febrero 2017)
- el servicio de radiotaxi (Febrero 2017)</t>
  </si>
  <si>
    <t>Esta clase comprende:
- otro transporte de pasajeros por carretera
* los servicios regulares de autobuses de largo recorrido
* los servicios discrecionales de autocares, para excursiones, etc.
* los servicios de los autobuses dentro de los aeropuertos
- la explotación de funiculares, teleféricos, telesillas, etc. si no forman parte de
los sistemas de tránsito urbanos o suburbanos.
Esta clase comprende también:
- la explotación de autobuses escolares y autobuses para el transporte de
empleados
- el transporte de pasajeros en vehículos de tracción animal o manual
- el servicios de bicitaxi (Febrero 2017)
Esta clase no comprende:
- el transporte por ambulancia (véase 86.90)</t>
  </si>
  <si>
    <t>Esta clase comprende:
- todos los servicios de transporte de mercancías por carretera:
* transporte de troncos
* transporte de animales
* transporte frigorífico
* transporte pesado y de mercancías peligrosas
* transporte de mercancías a granel, incluido el transporte en camiones
cisterna, como la recogida de leche en las explotaciones ganaderas
* transporte de automóviles
* transporte de residuos y materiales de desecho, sin incluir la recogida y la
eliminación
Esta clase comprende también:
- el alquiler de camiones con conductor
- el transporte de mercancías en vehículos de tracción animal o manual
- el alquiler de hormigoneras con operador (Febrero 2017)
- el transporte por carretera tanto de correspondencia como de paquetes,
llevado a cabo por terceros, en nombre de unidades postales o de mensajería
(Febrero 2017)
- el transporte o traslado de objetos dentro de una planta industrial, por cuenta
de terceros (Febrero 2017)
Esta clase no comprende:
- el transporte de troncos en el interior del bosque, como parte de las
operaciones de explotación forestal (véase 02.40)
- la distribución de agua en camiones (véase 36.00)
- los servicios de terminales para las operaciones de carga (véase 52.21)
- los servicios de empaquetado y reempaquetado para el transporte (véase
52.29)
- las actividades postales y de correos (véase 53.10 y 53.20)
- el transporte de residuos, como parte indisociable de las actividades de
recogida de residuos (véase 38.11 y 38.12)</t>
  </si>
  <si>
    <t>Esta clase comprende:
- los servicios de mudanza por carretera para empresas y hogares</t>
  </si>
  <si>
    <t>Esta clase comprende:
- el transporte de gases, líquidos, agua, lodos y otros productos por tuberías
Esta clase comprende también:
- las actividades de las estaciones de bombeo
Esta clase no comprende:
- la distribución de gas natural o fabricado, vapor o agua (véase 35.22, 35.30 y
36.00)
- el transporte de agua y otros líquidos por camión (véase 49.41)</t>
  </si>
  <si>
    <t>Esta clase comprende:
- el transporte marítimo (incluido el costero) de pasajeros, regular o no:
* las actividades de los barcos de excursión, turísticos o cruceros
* las actividades de los transbordadores, embarcaciones taxi, etc.
Esta clase comprende también:
- el alquiler de embarcaciones de recreo con tripulación para transporte
marítimo (incluido el costero) (por ejemplo, para cruceros de pesca)
- el transporte por Ferry de coches con conductor (Febrero 2017)
Esta clase no comprende:
- las actividades de servicio de bar y restaurante a bordo de embarcaciones,
prestadas por unidades diferentes a la que presta el servicio de transporte
(véase 56.10 y 56.30)
- el alquiler de embarcaciones de recreo y yates sin tripulación (véase 77.21)
- el alquiler de barcos y buques comerciales sin tripulación (véase 77.34)
- la explotación de “casinos flotantes” (véase 92.00)</t>
  </si>
  <si>
    <t>Esta clase comprende:
- el transporte marítimo (incluido el costero) de mercancías, regular o no
- el transporte por remolque o impulso de barcazas, plataformas petrolíferas,
etc.
Esta clase comprende también:
- el alquiler de embarcaciones con tripulación para el transporte marítimo
(incluido el costero) de mercancías
- el transporte por Ferry de coches sin conductor (Febrero 2017)
Esta clase no comprende:
- el almacenamiento de mercancías (véase 52.10)
- los servicios portuarios y otras actividades auxiliares como el atraque, pilotaje,
descarga de mercancías en gabarras desde el buque hasta tierra, salvamento
marítimo (véase 52.22)
- la manipulación de mercancías (véase 52.24)
- el alquiler de barcos y buques comerciales sin tripulación (véase 77.34)</t>
  </si>
  <si>
    <t>Esta clase comprende:
- el transporte de pasajeros por ríos, canales, lagos y otras vías navegables,
incluidos puertos y dársenas
Esta clase comprende también:
- el alquiler de embarcaciones de recreo con tripulación para transporte por vías
de navegación interior
Esta clase no comprende:
- el alquiler de embarcaciones de recreo y yates sin tripulación (véase 77.21)</t>
  </si>
  <si>
    <t>Esta clase comprende:
- el transporte de mercancías por ríos, canales, lagos y otras vías navegables,
incluidos puertos y dársenas
Esta clase comprende también:
- el alquiler de embarcaciones con tripulación para el transporte de mercancías
por vías de navegación interiores
Esta clase no comprende:
- la manipulación de mercancías (véase 52.24)
- el alquiler de barcos y buques comerciales sin tripulación (véase 77.34)</t>
  </si>
  <si>
    <t>Esta clase comprende:
- el transporte aéreo de pasajeros según un trayecto y un horario regulares
- los vuelos charter para pasajeros
- los vuelos que realizan recorridos turísticos o paisajísticos
Esta clase comprende también:
- el alquiler de medios de transporte aéreo con piloto para transporte de
pasajeros
- las actividades generales de aviación, como:
* el transporte de pasajeros realizada por aeroclubes con fines de instrucción o
de recreo
Esta clase no comprende:
- el alquiler de medios de transporte aéreo sin tripulación (véase 77.35)</t>
  </si>
  <si>
    <t>Esta clase comprende:
- el transporte aéreo de mercancías según un trayecto y un horario regulares
- el transporte aéreo no regular de mercancías
Esta clase comprende también:
- el alquiler de medios de transporte aéreo con piloto para transporte de
mercancías</t>
  </si>
  <si>
    <t>Esta clase comprende:
- el lanzamiento de satélites y vehículos espaciales
- el transporte espacial de mercancías y pasajeros</t>
  </si>
  <si>
    <t>Esta clase comprende:
- la explotación de instalaciones de almacenamiento y depósito de todo tipo de
mercancías:
* la explotación de silos, almacenes generales para mercancías, almacenes
frigoríficos, tanques de almacenamiento, etc.
Esta clase comprende también:
- el almacenamiento de mercancías en zonas francas
- los servicios de ultracongelación
- la digitalización y almacenamiento de archivos y documentos (Febrero 2017)
Esta clase no comprende:
- la explotación de aparcamientos para vehículos de motor (véase 52.21)
- el alquiler de espacios para almacenamiento gestionados por el cliente (selfstorage)
(véase 68.20)
- el alquiler de espacios vacíos (véase 68.20)</t>
  </si>
  <si>
    <t>Esta clase comprende:
- las actividades relacionadas con el transporte terrestre de pasajeros, animales
o mercancías:
* la explotación de servicios de terminales, como estaciones de ferrocarril y de
autobús, estaciones para las operaciones de carga
* la explotación de infraestructura ferroviaria
* la explotación de carreteras, puentes, túneles, estacionamientos o garajes,
estacionamientos de bicicletas, almacenamiento invernal de caravanas
- las operaciones de cambios de agujas y cambios de vía
- el remolque y la asistencia en carretera
Esta clase comprende también:
- la licuefacción de gas para su transporte
- la licuefacción del gas y de regasificación para el transporte (Febrero 2017)
- los trabajos de mantenimiento de infraestructuras para garantizar la seguridad
en la vías férreas (Febrero 2017)
- el cobro de tarifas del transporte público (Febrero 2017)
- la licuefacción de gas natural por cuenta propia (Febrero 2017)
Esta clase no comprende:
- la manipulación de mercancías (véase 52.24)</t>
  </si>
  <si>
    <t>Esta clase comprende:
- las actividades relacionadas con el transporte marítimo y fluvial de pasajeros,
animales o mercancías:
* la explotación de servicios de terminales, como puertos y muelles
* la explotación de esclusas de canales, etc.
* las actividades de navegación, pilotaje y atraque
* las actividades de descarga en gabarras desde el buque hasta tierra y las
actividades de salvamento marítimo
* las actividades de los faros
* los trabajos de mantenimiento de infraestructuras para garantizar la
seguridad en vías fluviales (Febrero 2017)
Esta clase no comprende:
- la manipulación de mercancías (véase 52.24)
- la explotación de los puertos deportivos (véase 93.29)</t>
  </si>
  <si>
    <t>Esta clase comprende:
- las actividades anexas al transporte aéreo de pasajeros, animales o
mercancías:
* la explotación de servicios de terminales, como aeropuertos, etc.
* las actividades de control de tráfico aéreo y aeropuertos
* las actividades de servicios de tierra en aeropuertos, etc.
Esta clase comprende también:
- los servicios de prevención y extinción de incendios en aeropuertos
- los trabajos de mantenimiento de infraestructuras para garantizar la seguridad
en aeródromos (Febrero 2017)
- las actividades de control del tráfico aéreo en los aeropuertos y largas
distancias (Febrero 2017)
Esta clase no comprende:
- la manipulación de mercancías (véase 52.24)
- la explotación de escuelas de pilotos (véase 85.32, 85.53)</t>
  </si>
  <si>
    <t>Esta clase comprende:
- la carga y descarga de mercancías o equipaje de pasajeros
independientemente del modo de transporte utilizado
- las operaciones de estiba
- la carga y descarga de los vagones de mercancías ferroviarios
- el alquiler y leasing de grúas de puertos para el transporte y la estiba de
contenedores, con operador, para las actividades de carga y descarga (Febrero
2017)
Esta clase no comprende:
- la explotación de servicios de terminales (véase 52.21, 52.22 y 52.23)</t>
  </si>
  <si>
    <t>Esta clase comprende:
- la expedición de mercancías
- la planificación y organización de las operaciones de transporte por ferrocarril,
carretera, mar o aire
- la organización de remesas individuales o de grupos (incluidas la recogida y el
reparto de las mercancías y la agrupación de las remesas)
- la obtención y emisión de documentos de transporte y hojas de ruta
- las actividades de los agentes de aduanas
- las actividades de las agencias de transporte de mercancías por mar y por aire
- las actividades de intermediación para espacio de embarcaciones y aeronaves
- las operaciones de manipulación de mercancías, como el embalaje temporal
de las mercancías con el único propósito de protegerlas durante el transporte,
su desembalaje, la extracción de muestras y el pesaje de mercancías
Esta clase no comprende:
- las actividades de correos (véase 53.20)
- la provisión de seguros para vehículos, embarcaciones, aeronaves y
transporte (véase 65.12)
- las actividades de las agencias de viajes (véase 79.11)
- las actividades de los operadores de turísticos (véase 79.12)
- las actividades de apoyo turístico (véase 79.90)</t>
  </si>
  <si>
    <t>Esta clase comprende las actividades de los servicios postales que funcionan
con arreglo a la obligación de servicio universal. Las actividades incluyen el uso
de la estructura de servicio universal, incluidos los puntos minoristas, las
instalaciones de clasificación y tramitación, y las rutas de transporte para
recoger y entregar el correo. El reparto puede incluir correspondencia, es decir,
cartas, tarjetas postales, papel impreso (periódicos, publicaciones periódicas,
artículos publicitarios, etc.), paquetes pequeños, mercancías o documentos. Se
incluyen también otros servicios necesarios para dar apoyo a la obligación de
servicio universal.
Esta clase comprende:
- la recogida, la clasificación, el transporte y el reparto (nacional o internacional)
de correspondencia y pequeños paquetes (adecuados para su envío por correo)
por parte de los servicios postales que funcionan con arreglo a la obligación de
servicio universal. Pueden utilizarse una o más medios de transporte, y la
actividad puede realizarse mediante transporte propio (privado) o mediante
transporte público
- la recogida de correspondencia y de paquetes en los buzones y las estafetas
de correos
Esta clase no comprende:
- los giros postales y las actividades de las cajas postales de ahorro y de envío
de dinero (véase 64.19)</t>
  </si>
  <si>
    <t>Esta clase comprende:
- la recogida, la clasificación, el transporte y la reparto (nacional o internacional)
de correspondencia y pequeños paquetes (adecuados para su envío por correo)
por parte de empresas que no funcionan con arreglo a la obligación de servicio
universal. Pueden utilizarse uno o más medios de transporte, y la actividad
puede realizarse mediante transporte propio (privado) o mediante transporte
público.
Esta clase comprende también:
- los servicios de entrega a domicilio
Esta clase no comprende:
- el transporte de mercancías, [véase (según la modalidad de transporte) 49.20,
49.41, 50.20, 50.40, 51.21 y 51.22]</t>
  </si>
  <si>
    <t>Esta clase comprende la provisión de alojamiento, normalmente por días o
semanas, principalmente para estancias cortas de turistas. Comprende la
provisión de alojamiento en habitaciones o suites amuebladas. El servicio
comprende la limpieza y el arreglo diario de la habitación. Pueden ofrecer otros
servicios como servicios de comida y bebida, estacionamiento, lavandería,
piscina y gimnasio, instalaciones recreativas así como salas de conferencias y
convenciones.
Esta clase comprende el alojamiento que ofrecen:
- hoteles
- complejos turísticos
- aparthoteles
- moteles
- bed and breakfast (alojamientos con desayuno), donde se hace la cama y la
limpieza diariamente (Febrero 2017)
Esta clase no comprende:
- la provisión de casas y apartamentos o pisos amueblados o sin amueblar, de
uso más permanente, normalmente por meses o años (véase 68)</t>
  </si>
  <si>
    <t>Esta clase comprende la provisión de alojamiento, normalmente por días o
semanas, principalmente para estancias cortas de turistas, en espacios con
entrada independiente que constan de habitaciones amuebladas o zonas para
estar, comer y dormir, con instalaciones para cocinar o con cocinas totalmente
equipadas. Puede tratarse de pisos o apartamentos en pequeños edificios o
grupos de edificios, de varias plantas e independientes, o bien de bungalows,
chalets o casas de campo y cabañas de una sola planta. Los servicios
complementarios que se ofrecen son mínimos o nulos.
Esta clase comprende el alojamiento que ofrecen:
- campamentos y otras casas de vacaciones
- apartamentos y bungalows
- casas de campo y cabañas sin servicios de limpieza y similares
- albergues juveniles y refugios de montaña
- los hoteles con autoservicio, donde no se hace la cama y la limpieza
diariamente (Febrero 2017)
- bed and breakfast (alojamientos con desayuno), donde no se hace la cama y
la limpieza diariamente (Febrero 2017)
Esta clase no comprende:
- la provisión de alojamiento para estancias cortas, con servicios diarios de
limpieza y arreglo de habitación, y de comida y bebida (véase 55.10)
- la provisión de casas y apartamentos o pisos amueblados o sin amueblar, de
uso más permanente, normalmente por meses o años (véase 68)</t>
  </si>
  <si>
    <t>Esta clase comprende:
- la provisión de alojamiento en campings, campamentos para caravanas,
campamentos recreativos y campamentos de caza y pesca, para estancias de
corta duración
- la provisión de espacio e instalaciones para vehículos recreativos
Esta clase comprende también el alojamiento que ofrecen:
- refugios o vivaques donde instalar tiendas de campaña o sacos de dormir
Esta clase no comprende:
- cabañas, albergues y refugios de montaña (véase 55.20)</t>
  </si>
  <si>
    <t>Esta clase comprende la provisión de alojamiento temporal o de más larga
duración en habitaciones individuales o compartidas, o en residencias de
estudiantes, albergues para trabajadores migrantes (temporeros) y similares.
Esta clase comprende:
- residencias de estudiantes
- residencias escolares
- albergues para trabajadores
- pensiones y casas de huéspedes
- coches-cama</t>
  </si>
  <si>
    <t>Esta clase comprende la prestación de servicios de comida a clientes, ya sea
servicio de mesa o sirviéndose ellos mismos de un surtido de productos
(autoservicio), bien consumiendo la comida en el mismo local, llevándosela o a
domicilio. Se incluyen en este apartado las comidas preparadas y servidas para
su consumo inmediato que se adquieren en vehículos con motor o en carritos
sin motor.
Esta clase comprende las actividades de:
- restaurantes
- cafeterías
- restaurantes de comida rápida
- establecimientos que ofrecen comida para llevar
- vendedores de helados en carrito
- carritos ambulantes de comida
- preparación de comida en puestos de mercadillo
Esta clase comprende también:
- las actividades de restaurantes y bares relacionadas con el transporte,
prestadas por unidades independientes
- la entrega de comidas de elaboración propia, como la pizza y sushi, para su
consumo inmediato (Febrero 2017)
Esta clase no comprende:
- el comercio al por menor de alimentos por medio de máquinas expendedoras
(véase 47.99)
- explotación de concesiones del servicio de restauración (véase 56.29)</t>
  </si>
  <si>
    <t>Esta clase comprende la provisión de comidas en función de unos acuerdos
contractuales con el cliente, en el lugar que éste especifique y para un evento
determinado (banquetes, bodas, fiestas y otras celebraciones).
Esta clase no comprende:
- la elaboración de productos alimenticios perecederos para su reventa (véase
10.89)
- el comercio al por menor de productos alimenticios perecederos (véase 47)</t>
  </si>
  <si>
    <t>Esta clase comprende la provisión industrial de comidas preparadas, es decir, la
provisión de servicios de comida en función de unos acuerdos contractuales
con el cliente y durante un periodo determinado.
Comprende también la explotación de concesiones del servicio de restauración
en instalaciones como las deportivas o similares. La comida suele prepararse en
una unidad central.
Esta clase comprende:
- las actividades de los contratistas de servicios de restauración (por ejemplo
para compañías de transporte)
- la explotación de concesiones del servicio de restauración en instalaciones
como las deportivas o similares
- la explotación de cantinas o cafeterías (por ejemplo, en fábricas, oficinas,
hospitales o escuelas) en régimen de concesión
Esta clase no comprende:
- la elaboración de productos alimenticios perecederos para su reventa (véase
10.89)
- el comercio al por menor de productos alimenticios perecederos (véase 47)</t>
  </si>
  <si>
    <t>Esta clase comprende la preparación y el servicio de bebidas para su consumo
inmediato en el mismo local.
Esta clase comprende las actividades de:
- bares
- tabernas
- bares de copas
- discobares y discopubs (donde la actividad predominante es servir bebidas)
- cervecerías
- cafés
- bares de zumos de frutas
- vendedores ambulantes de bebidas
Esta clase no comprende:
- la reventa de bebidas preparadas/envasadas (véase 47)
- el comercio al por menor de bebidas por medio de máquinas expendedoras
(véase 47.99)
- la explotación de discotecas y salas de baile en los que no se sirven bebidas
(véase 93.29)</t>
  </si>
  <si>
    <t>Esta clase comprende las actividades de edición de libros en formato impreso,
electrónico (CD, pantallas electrónicas, etc.), de audio o por Internet.
Comprende:
- la edición de libros, folletos y publicaciones similares, incluida la edición de
diccionarios y enciclopedias
- la edición de atlas, mapas y planos
- edición de libros de audio
- la edición de enciclopedias, etc. en CD-ROM
Esta clase no comprende:
- la producción de globos terráqueos (véase 32.99)
- la edición de material publicitario (véase 58.19)
- la edición de música y partituras (véase 59.20)
- las actividades de autores independientes (véase 90.03)</t>
  </si>
  <si>
    <t>Esta clase comprende la edición de listas de datos/información (bases de datos),
cuyo formato está sujeto a protección, pero no su contenido. Estas listas
pueden editarse en formato impreso o electrónico.
Esta clase comprende:
- la edición de guías de direcciones postales
- la edición de guías telefónicas
- la edición de otros tipos de directorios y compilaciones, como jurisprudencia,
vademécums farmacéuticos, etc.</t>
  </si>
  <si>
    <t>Esta clase comprende edición de periódicos, incluidos los publicitarios, con una
periodicidad mínima de cuatro veces por semana. Esta edición puede hacerse
en formato impreso o electrónico, incluido Internet.
Esta clase no comprende:
- las actividades de las agencias de noticias (véase 63.91)</t>
  </si>
  <si>
    <t>Esta clase comprende la edición de diarios y otras publicaciones periódicas, con
una periodicidad inferior a cuatro veces por semana. Esta edición puede
hacerse en formato impreso o electrónico, incluido Internet. Se incluye en este
apartado la edición de las programaciones de radio y televisión.</t>
  </si>
  <si>
    <t>Esta clase comprende:
- la edición (incluida la edición on-line) de:
* catálogos
* fotografías, grabados y postales
* tarjetas de felicitación
* formularios
* carteles, reproducciones de obras de arte
* material publicitario
* otros materiales impresos
- la edición on-line de estadísticas y otra información
- la publicación de blogs (Febrero 2017)
Esta clase no comprende:
- la edición de periódicos publicitarios (véase 58.13)
- la provisión de programas informáticos por Internet (hosting de aplicaciones y
la provisión de servicios de aplicaciones) (véase 63.11)</t>
  </si>
  <si>
    <t>Esta clase comprende:
- la edición de juegos de ordenador para todo tipo de plataforma
- la explotación de juegos on-line (Febrero 2017)</t>
  </si>
  <si>
    <t>Esta clase comprende:
- la edición de programas informáticos estándar (no personalizados), incluida la
traducción o adaptación a un mercado particular, por cuenta propia, de los
programas no personalizados:
* los sistemas operativos
* aplicaciones empresariales y de otro tipo
- el desarrollo y edición de programas informáticos para el diseño de
microchips (Febrero 2017)
Esta clase no comprende:
- la reproducción de programas informáticos (véase 18.20)
- el comercio al por menor de programas no personalizados (véase 47.41)
- la producción de programas informáticos no relacionados con la edición,
incluida la traducción o adaptación de programas no personalizados, para un
mercado particular, realizada por cuenta de terceros (véase 62.01)
- la provisión de programas informáticos por Internet (hosting de aplicaciones y
la provisión de servicios de aplicaciones) (véase 63.11)</t>
  </si>
  <si>
    <t>Esta clase comprende las actividades de post-producción como la edición, la
transferencia de películas/cintas, la adición de texto, los subtítulos, los créditos,
los subtítulos ocultos, los gráficos generados por ordenador, la animación y los
efectos especiales, el positivado y revelado de películas de celuloide, las
actividades de los laboratorios de películas de celuloide y las actividades de los
laboratorios especializados en películas de dibujos animados.
Esta clase comprende también:
- las filmotecas con archivo de imágenes, etc.
Esta clase no comprende:
- el duplicado de películas (excepto la reproducción de películas para su
distribución en salas de proyección), así como la reproducción de material
audiovisual a partir de grabaciones originales (véase 18.20)
- el comercio al por mayor de cintas grabadas de vídeo, CD y DVD (véase 46.43)
- el comercio al por mayor de cintas de vídeo y CD vírgenes (véase 46.52)
- el comercio al por menor de cintas de vídeo, CD y DVD (véase 47.63)
- el revelado de películas, con excepción de las destinadas a la industria
cinematográfica (véase 74.20)
- el alquiler de cintas de vídeo, DVD al público en general (véase 77.22)
- las actividades que realizan por cuenta propia actores y actrices, dibujantes de
animación, directores, escenógrafos y especialistas técnicos (véase 90.0)</t>
  </si>
  <si>
    <t>Esta clase comprende:
- las actividades de proyección de películas o vídeos en salas cinematográficas,
al aire libre o en otras salas de proyección
- las actividades de los cineclubes</t>
  </si>
  <si>
    <t>Esta clase comprende:
- la producción cinematográfica y de vídeo
- la producción de películas para televisión
Esta clase no comprende:
- el duplicado de películas (excepto la reproducción de películas para su
distribución en salas de proyección), así como la reproducción de material
audiovisual a partir de grabaciones originales (véase 18.20)
- el comercio al por mayor de cintas grabadas de vídeo, CD y DVD (véase 46.43)
- el comercio al por mayor de cintas de vídeo y CD vírgenes (véase 46.52)
- el comercio al por menor de cintas de vídeo, CD y DVD (véase 47.63)
- las actividades de postproducción (véase 59.12)
- la grabación de sonido y grabación de libros en cinta (véase 59.20)
- la emisión por televisión (véase 60.2)
- la creación del programa completo de una cadena de televisión (véase 60.2)
- el revelado de películas, con excepción de las destinadas a la industria
cinematográfica (véase 74.20)
- las actividades de los agentes teatrales y artísticos o de las agencias (véase
74.90)
- el alquiler de cintas de vídeo, DVD al público en general (véase 77.22)
- la subtitulación en tiempo real (es decir, simultánea) de las reuniones,
conferencias, etc. que se emiten en directo por televisión (véase 82.99)
- las actividades que realizan por cuenta propia actores y actrices, dibujantes de
animación, directores, escenógrafos y especialistas técnicos (véase 90.0)</t>
  </si>
  <si>
    <t>Esta clase comprende:
- la producción de programas de televisión (series, documentales, etc.), y de
anuncios publicitarios para la televisión
Esta clase no comprende:
- el duplicado de películas (excepto la reproducción de películas para su
distribución en salas de proyección), así como la reproducción de material
audiovisual a partir de grabaciones originales (véase 18.20)
- el comercio al por mayor de cintas grabadas de vídeo, CD y DVD (véase 46.43)
- el comercio al por mayor de cintas de vídeo y CD vírgenes (véase 46.52)
- el comercio al por menor de cintas de vídeo, CD y DVD (véase 47.63)
- las actividades de postproducción (véase 59.12)
- la producción de películas para televisión (véase 59.15)
- la grabación de sonido y grabación de libros en cinta (véase 59.20)
- la emisión por televisión (véase 60.2)
- la creación del programa completo de una cadena de televisión (véase 60.2)
- el revelado de películas, con excepción de las destinadas a la industria
cinematográfica (véase 74.20)
- las actividades de los agentes teatrales y artísticos o de las agencias (véase
74.90)
- el alquiler de cintas de vídeo, DVD al público en general (véase 77.22)
- la subtitulación en tiempo real (es decir, simultánea) de las reuniones,
conferencias, etc. que se emiten en directo por televisión (véase 82.99)
- las actividades que realizan por cuenta propia actores y actrices, dibujantes de
animación, directores, escenógrafos y especialistas técnicos (véase 90.0)</t>
  </si>
  <si>
    <t>Esta clase comprende:
- la distribución de películas cinematográficas de celuloide, cintas de vídeo, DVD
y productos similares a salas de proyección, cadenas y canales de televisión y
empresas de exhibición
Esta clase comprende también:
- la adquisición de los derechos de distribución de las películas de celuloide, las
cintas de vídeo y los DVD
Esta clase no comprende:
- el duplicado de películas, así como la reproducción de material audiovisual a
partir de grabaciones originales (véase 18.20)
- el comercio al por mayor de cintas grabadas de vídeo y DVD (véase 46.43)
- el comercio al por menor de cintas grabadas de vídeo y DVD (véase 47.63)</t>
  </si>
  <si>
    <t>Esta clase comprende:
- la distribución de programas de televisión a cadenas y canales de televisión
Esta clase no comprende:
- el duplicado de películas, así como la reproducción de material audiovisual a
partir de grabaciones originales (véase 18.20)
- el comercio al por mayor de cintas grabadas de vídeo y DVD (véase 46.43)
- el comercio al por menor de cintas grabadas de vídeo y DVD (véase 47.63)</t>
  </si>
  <si>
    <t>Esta clase comprende las actividades de producción de grabaciones sonoras
originales, como cintas o CD; así como la publicación, promoción y distribución
de las grabaciones a los mayoristas, minoristas o directamente al público. Estas
actividades pueden o no estar integradas en la misma unidad que la producción
de grabaciones originales. Si no lo están, la unidad que realiza estas actividades
tiene que obtener los derechos de reproducción y distribución de las
grabaciones originales. Esta clase comprende también los servicios de
grabación de sonido en un estudio o en otro lugar, incluida la producción de
programas grabados de radio (es decir, no en directo).
Comprende asimismo las actividades de edición musical, es decir, las
actividades de adquisición y registro de los derechos de autor para las
composiciones musicales; la promoción, autorización y utilización de estas
composiciones en grabaciones, en la radio, la televisión y el cine, los
espectáculos en directo y los soportes impresos o de otro tipo. Las unidades
que participan en estas actividades pueden ser propietarias de los derechos o
actuar como administradoras de los derechos musicales, en nombre de los
titulares de los mismos. Se incluye en este apartado la edición de música y
partituras musicales.</t>
  </si>
  <si>
    <t>Esta clase comprende:
- las actividades de emisión de señales de audio a través de instalaciones y
estudios de radiodifusión para la transmisión de programas de radio al público,
los abonados o los suscriptores
Esta clase comprende también:
- las actividades de las cadenas radiofónicas, es decir, el montaje y la
transmisión de programas de radio a los abonados o suscriptores a emisiones
por ondas, por cable o por satélite
- las actividades de radiodifusión por Internet (emisoras de radio en Internet)
- la emisión de datos integrada con la emisión radiofónica
Esta clase no comprende:
- la producción de programas de radio grabados (véase 59.20)</t>
  </si>
  <si>
    <t>Esta clase comprende la creación del programa completo de una cadena de
televisión, desde la compra de componentes del programa (por ejemplo,
películas, documentales, etc.) hasta la producción propia de los componentes
(por ejemplo, noticias locales, reportajes en directo) o una combinación de las
dos opciones.
Este programa completo de televisión puede ser emitido por las unidades de
producción o bien producirse para su transmisión por terceros distribuidores,
como compañías de emisión por cable o proveedores de televisión por satélite.
La programación puede ser de carácter general o especializado (por ejemplo
formatos limitados como noticias, deportes, programación educativa u
orientada a los jóvenes). Esta clase comprende la programación puesta a
disposición de los usuarios de forma gratuita, así como la programación
disponible únicamente por suscripción. La programación de los canales de
vídeo bajo demanda también está incluida aquí.
Esta clase comprende también la distribución de datos integrada con la difusión
de televisión. La transmisión de representaciones teatrales en directo a través
de Internet (Febrero 2017).
Esta clase no comprende:
- la producción de programas de televisión (películas, documentales, programas
de entrevistas, anuncios, etc.) no asociados a su difusión (véase 59.16)
- la combinación de un paquete de canales y la distribución del mismo, sin
programación (véase 61)</t>
  </si>
  <si>
    <t>Esta clase comprende las actividades de explotación, mantenimiento o concesión
de acceso a instalaciones para la transmisión de voz, datos, texto, sonido y vídeo
utilizando una infraestructura de telecomunicaciones por cable:
- la explotación y el mantenimiento de instalaciones de conmutación y
transmisión para ofrecer comunicaciones punto a punto a través de líneas
terrestres, microondas o una mezcla de líneas terrestres y enlaces por satélite
- la explotación de sistemas de distribución por cable (por ejemplo, distribución
de datos y señales de televisión)
- la oferta de comunicaciones telegráficas y otras de tipo no vocal utilizando sus
propias instalaciones
Las instalaciones de transmisión que llevan a cabo estas actividades pueden
realizarlas con una sola o varias tecnologías
Esta clase comprende también:
- la compra de acceso y capacidad de red concedida por los propietarios y
operadores de las redes, así como la prestación de servicios de
telecomunicaciones que utilizan esta capacidad a empresas y hogares
- la provisión de acceso a Internet por parte del operador de la infraestructura
de cable
Esta clase no comprende:
- los revendedores de telecomunicaciones (véase 61.90)</t>
  </si>
  <si>
    <t>Esta clase comprende:
- las actividades de explotación, mantenimiento o concesión de acceso a
instalaciones para la transmisión de voz, datos, texto, sonido y vídeo utilizando
una infraestructura de telecomunicaciones inalámbrica
- las actividades de mantenimiento y explotación de redes de telecomunicación
inalámbricas como los localizadores, los móviles, etc.
Estos servicios ofrecen una transmisión unidireccional a través de las ondas, y
pueden estar basadas en una sola o en varias tecnologías.
Esta clase comprende también:
- la compra de acceso y capacidad de red concedida por los propietarios y
operadores de las redes, así como la prestación de servicios de
telecomunicación inalámbrica (excepto por satélite) que utilizan esta capacidad
a empresas y hogares
- la provisión de acceso a Internet por parte del operador de la infraestructura
inalámbrica
Esta clase no comprende:
- los revendedores de telecomunicaciones (véase 61.90)</t>
  </si>
  <si>
    <t>Esta clase comprende:
- las actividades de explotación, mantenimiento o concesión de acceso a
instalaciones para la transmisión de voz, datos, texto, sonido y vídeo utilizando
una infraestructura de telecomunicaciones por satélite
- la oferta de programación visual, oral o textual –recibida de redes por cable,
estaciones de televisión locales o redes de radio–, a los consumidores a través de
sistemas de transmisión por satélite “directo a casa”. Las unidades clasificadas
en este apartado no suelen tener material de programación propio
Esta clase comprende también:
- la provisión de acceso a Internet por parte del operador de la infraestructura
de comunicación por satélite
Esta clase no comprende:
- los revendedores de telecomunicaciones (véase 61.90)</t>
  </si>
  <si>
    <t>Esta clase comprende:
- la provisión de aplicaciones de telecomunicaciones especializadas, como las
operaciones de seguimiento por satélite, telemetría y radar
- la explotación de estaciones terminales de telecomunicación por satélite e
instalaciones asociadas, conectadas con uno o más sistemas de comunicación
terrestre y capaces de transmitir o recibir telecomunicaciones a/de sistemas de
transmisión por satélite
- la provisión de acceso a Internet a través de redes entre el cliente y el
proveedor de servicios de Internet que no son propiedad de éste ni están bajo
su control, tales como el acceso a Internet por marcación, etc.
- la provisión de telefonía y acceso a Internet en instalaciones abiertas al
público, por ejemplo las actividades de los locutorios telefónicos
- la prestación de servicios de telecomunicaciones a través de las líneas ya
existentes:
* provisión de VOIP (protocolo de voz a través de Internet)
- revendedores de telecomunicaciones (es decir, compra y venta de capacidad
de red sin prestar otros servicios)
- la transmisión a través de Internet de mensajes de texto (SMS) (Febrero 2017)
- el comercio al por mayor de paquetes de acceso a Internet y tarjetas
telefónicas (Febrero 2017)
- los cibercafés (Febrero 2017)
- la venta de tarjetas telefónicas de prepago para teléfonos móviles (Febrero
2017)
Esta clase no comprende:
- la provisión de acceso a Internet por parte de los operadores de la
infraestructura de telecomunicaciones (véase 61.10, 61.20, 61.30)</t>
  </si>
  <si>
    <t>Esta clase comprende la escritura, modificación, comprobación y servicio de
asistencia de programas informáticos.
Esta clase comprende:
- el diseño de la estructura y el contenido, y/o la escritura del código informático
necesario para crear e implantar:
* programas para sistemas (incluidos los parches y las actualizaciones)
* aplicaciones informáticas (incluidos los parches y las actualizaciones)
* bases de datos
* páginas web
- personalización de programas informáticos, es decir, la modificación y
configuración de una aplicación existente para que funcione en el entorno del
sistema informático del cliente
Esta clase no comprende:
- la edición de paquetes de programas informáticos (véase 58.29)
- la traducción o adaptación de programas informáticos no personalizados para
un mercado concreto por cuenta propia (véase 58.29)
- la planificación y el diseño de los sistemas informáticos que integran los
equipos informáticos, los programas informáticos y las tecnologías de la
comunicación, aunque el suministro de programas informáticos sea una parte
integrante del servicio (véase 62.02)</t>
  </si>
  <si>
    <t>Esta clase comprende la planificación y el diseño de los sistemas informáticos
que integran equipos informáticos, programas informáticos y tecnologías de la
comunicación. Estos servicios pueden incluir la formación de los usuarios del
mismo.
Esta clase no comprende:
- el comercio de equipos y programas informáticos (véase 46.51, 47.41)
- la instalación de mainframes y ordenadores similares (véase 33.20)
- la instalación (montaje) de ordenadores personales (véase 62.09)
- la instalación de programas informáticos, la recuperación en caso de desastre
(véase 62.09)</t>
  </si>
  <si>
    <t>Esta clase comprende los servicios de gestión y explotación in situ de los
sistemas informáticos del cliente y/o las instalaciones de tratamiento de datos,
así como otros servicios de apoyo relacionados.</t>
  </si>
  <si>
    <t>Esta clase comprende otras actividades relacionadas con la informática y la
tecnología de la información no incluidas en otros apartados, como:
- los servicios de recuperación de desastres informáticos
- la instalación (montaje) de ordenadores personales
- los servicios de instalación de programas informáticos
Esta clase no comprende:
- la instalación de mainframes y ordenadores similares (véase 33.20)
- la programación informática (véase 62.01)
- la consultoría informática (véase 62.02)
- la gestión de instalaciones informáticas (véase 62.03)
- el proceso de datos y el hosting (véase 63.11)</t>
  </si>
  <si>
    <t>Esta clase comprende:
- la provisión de infraestructura para los servicios de hosting y proceso de
datos, y otras actividades relacionadas con éstos
- los servicios de hosting especializado, como:
* hosting de páginas web
* servicios de transferencia continua de imagen y sonido a través de Internet
* hosting de aplicaciones
- la prestación de servicios de aplicaciones
- los servicios generales a clientes de utilización compartida de mainframes
- el proceso de datos:
* el proceso completo de los datos suministrados por los clientes
* la generación de informes especializados a partir de los datos suministrados
por los clientes
* los servicios de entrada de datos
Esta clase no comprende:
- las actividades en las que el proveedor utiliza los ordenadores sólo como
herramienta (clasificadas según la naturaleza de los servicios prestados)</t>
  </si>
  <si>
    <t>Esta clase comprende:
- la explotación de sitios web que utilizan un motor de búsqueda para generar y
mantener amplias bases de datos de direcciones y contenidos de Internet en un
formato que facilita la búsqueda
- la explotación de otros sitios web que actúan como portales para Internet,
como los sitios de los medios de comunicación, que actualizan periódicamente
sus contenidos
Esta clase no comprende:
- la edición de libros, periódicos, revistas, etc. a través de Internet (véase 58)
- la difusión de radio y televisión por Internet (véase 60)</t>
  </si>
  <si>
    <t>Esta clase comprende:
- las actividades de consorcios y agencias de noticias que proporcionan material
de noticias, fotografías y artículos a los medios de comunicación
Esta clase no comprende:
- las actividades de los reporteros gráficos independientes (véase 74.20)
- las actividades de los periodistas independientes (véase 90.03)</t>
  </si>
  <si>
    <t>Esta clase comprende otras actividades de prestación de servicios de
información no recogidas en otras categorías, como:
- los servicios de información telefónica basados en la informática
- los servicios de búsqueda de información realizados por cuenta de terceros
- servicios de resúmenes de noticias, servicios de resúmenes de prensa, etc.
- conjuntos de datos de actividades deportivas en vivo (Febrero 2017)
Esta clase no comprende:
- las actividades de los centros de llamadas (véase 82.20)</t>
  </si>
  <si>
    <t>Esta clase comprende:
- la emisión y administración de la moneda nacional
- la supervisión y control de la masa monetaria
- la recepción de depósitos para operaciones de compensación entre
instituciones financieras
- la supervisión de las operaciones bancarias
- el mantenimiento de las reservas internacionales del país
- el ejercicio de la función de banco del gobierno
Las actividades de los bancos centrales pueden variar por razones
institucionales.</t>
  </si>
  <si>
    <t>Esta clase comprende la recepción de depósitos y/o sustitutos próximos a los
mismos, así como la concesión de créditos y préstamos. La concesión de un
crédito puede adoptar diversas formas: préstamos, hipotecas, tarjetas de
crédito, etc. Estas actividades son realizadas generalmente por instituciones
monetarias distintas de los bancos centrales, tales como:
- bancos
- cajas de ahorros
- cooperativas de crédito
Esta clase comprende también:
- las actividades de las cajas postales de ahorro y los giros postales
- la concesión de créditos para compra de vivienda por instituciones
especializadas que captan recursos en forma de depósitos
- las actividades de transferencia de dinero
- la emisión de moneda electrónica y el comercio (Febrero 2017)
Esta clase no comprende:
- la concesión de créditos para la adquisición de vivienda por instituciones
especializadas que no captan recursos en forma de depósitos (véase 64.92)
- las actividades de tramitación y liquidación de operaciones de tarjetas de
crédito (véase 66.19)</t>
  </si>
  <si>
    <t>Esta clase comprende las actividades de sociedades holding, es decir, de
unidades que se dedican a la tenencia de los activos (manteniendo la propiedad
de participaciones dominante) de un grupo de sociedades filiales, cuya
actividad principal es la propiedad del grupo. Las sociedades holding de esta
clase no prestan ningún otro servicio a las empresas en las que mantienen una
participación, es decir, no administran ni gestionan otras unidades.
Esta clase no comprende:
- la gestión activa de sociedades y empresas, la planificación estratégica y la
toma de decisiones de la sociedad (véase 70.10)</t>
  </si>
  <si>
    <t>Esta clase comprende las personas jurídicas constituidas para la
mancomunidad de valores u otros activos financieros, sin gestionarlos, en
nombre de accionistas o beneficiarios. Las carteras se adaptan para obtener
características de inversión específicas, como diversificación, riesgo, tasa de
rentabilidad y volatilidad de precios. Estas entidades obtienen intereses,
dividendos y otras rentas de la propiedad, pero su número de empleados es
escaso o nulo, y no obtienen ingresos por la venta de servicios.
Esta clase comprende:
- los fondos de inversión abiertos (open-end)
- los fondos de inversión cerrados (close-end)
- los fondos de inversión colectiva (unit investment trust funds)
- los fideicomisos, herencias o cuentas de agencia, administrados en nombre de
los beneficiarios bajo un contrato de fideicomiso, testamento o contrato de
agencia
Esta clase no comprende:
- los fondos y fideicomisos que obtienen ingresos por la venta de bienes y
servicios (véase la clase de la CNAE con arreglo a su actividad principal)
- las actividades de sociedades holding (véase 64.20)
- los fondos de pensiones (véase 65.30)
- la gestión de fondos (véase 66.30)</t>
  </si>
  <si>
    <t>Esta clase comprende:
- los arrendamientos financieros, con un plazo aproximadamente igual a la vida
útil esperada del bien, gozando el arrendatario prácticamente de todas las
ventajas de su utilización, e incurriendo en todos los riesgos vinculados a la
propiedad. No es preciso que llegue a efectuarse la transferencia final del bien
en cuestión. Estas operaciones de arrendamiento financiero cubren todos o casi
todos los costes, incluidos los intereses
Esta clase no comprende:
- el arrendamiento operativo, véase la división 77 con arreglo al tipo de bienes
arrendados</t>
  </si>
  <si>
    <t>Esta clase comprende:
- las actividades de servicios financieros relacionados fundamentalmente con la
concesión de préstamos por instituciones no dedicadas a la intermediación
monetaria en los que el crédito puede adoptar diversas formas, como las de un
préstamo, una hipoteca, una tarjeta de crédito, etc., prestando los siguientes
tipos de servicios:
* la concesión de créditos al consumo
* la financiación del comercio internacional
* el suministro de fondos a largo plazo a la industria por parte de bancos
industriales
* los préstamos monetarios fuera del sistema bancario
* el otorgamiento de crédito para la adquisición de vivienda por instituciones
especializadas que no reciben depósitos
* las casas de empeños y prestamistas
Esta clase no comprende:
- la concesión de crédito para la compra de vivienda por instituciones
especializadas que también reciben depósitos (véase 64.19)
- el arrendamiento operativo, véase la división 77 con arreglo al tipo de bienes
arrendados
- la concesión de subvenciones por parte de organizaciones asociativas (véase
94.99)</t>
  </si>
  <si>
    <t>Esta clase comprende:
- otros servicios financieros consistentes fundamentalmente en la distribución
de fondos por métodos diferentes al de la concesión de préstamos:
* las actividades de factoring
* la contratación de swaps, emisión de opciones u otras operaciones de
cobertura
* las actividades de sociedades especializadas en convenios de liquidación por
adelantado (viatical settlements)
- las actividades de inversión por cuenta propia, como por compañías de
capital-riesgo, clubes de inversión, etc.
- la compra de swaps y opciones para su venta posterior, es decir actuando
como comprador y vendedor por cuenta propia (Febrero 2017)
- la compra y corretaje de cuentas de impagados (Febrero 2017)
Esta clase no comprende:
- el arrendamiento financiero (véase 64.91)
- la compraventa de valores en nombre de terceros (véase 66.12)
- el comercio, alquiler y arrendamiento de inmuebles (véase 68)
- la gestión del cobro de facturas sin la compra de deudas (véase 82.91)
- las actividades de concesión de subvenciones por organizaciones asociativas
(véase 94.99)</t>
  </si>
  <si>
    <t>Esta clase comprende:
- las anualidades por suscripción y pólizas de seguro de vida, pólizas de seguro
de los ingresos en caso de discapacidad y pólizas de seguro en caso de pérdida
de miembros o muerte por accidente (contengan o no un elemento importante
de ahorro)
- los seguros de fallecimiento o funeral (Febrero 2017)</t>
  </si>
  <si>
    <t>Esta clase comprende:
- la provisión de servicios de seguros distintos del seguro de vida:
* los seguros de accidente y contra incendios
* los seguro de enfermedad
* los seguros de viaje
* los seguro sobre propiedades cosas
* los seguro de automóviles, embarcaciones, aeronaves y transporte
* los seguros sobre pérdidas monetarias y de responsabilidad civil
- la provisión de garantías de vehículos de motor (Febrero 2017)
- la gestión de seguros de salud por cuenta propia (Febrero 2017)</t>
  </si>
  <si>
    <t>Esta clase comprende:
- las actividades de asunción de la totalidad o de una parte del riesgo asociado a
las pólizas de seguro vigentes suscritas originalmente por otros aseguradores</t>
  </si>
  <si>
    <t>Esta clase comprende las personas jurídicas (es decir, fondos, planes o
programas) constituidas para proveer prestaciones de renta de jubilación en
exclusiva a los empleados del promotor o miembros. Se incluyen aquí los
planes de pensiones con prestaciones definidas, así como los planes
individuales en los que las prestaciones se definen simplemente mediante la
contribución de los miembros.
Esta clase comprende:
- los planes de prestaciones para empleados
- los fondos y planes de pensiones
- los planes de jubilación
- la gestión de fondos por cuenta propia (Febrero 2017)
Esta clase no comprende:
- la gestión de fondos de pensiones (véase 66.30)
- los regímenes de Seguridad Social obligatoria (véase 84.30)</t>
  </si>
  <si>
    <t>Esta clase comprende la administración y la supervisión de mercados
financieros por corporaciones independientes de las autoridades públicas,
como:
- los mercados de contratos de productos básicos
- los mercados de contratos de futuros sobre mercancías
- los mercados de valores
- los mercados de acciones
- los mercados de opciones sobre acciones o productos básicos</t>
  </si>
  <si>
    <t>Esta clase comprende:
- las operaciones en los mercados financieros por cuenta de terceros (por
ejemplo, corredores de bolsa) y otras actividades afines
- la correduría de bolsa
- la intermediación en operaciones con contratos de productos básicos
- las actividades de oficinas de cambio de moneda, etc.
- la compra y venta de parques eólicos como proyectos de inversión (Febrero
2017)
- el comercio de divisas en Internet (Febrero 2017)
Esta clase no comprende:
- las operaciones en dichos mercados por cuenta propia (véase 64.99)
- la gestión de cartera por cuenta de terceros (véase 66.30)</t>
  </si>
  <si>
    <t>Esta clase comprende las actividades auxiliares a los servicios financieros, no
incluidas en otra parte:
- las actividades de tramitación y liquidación de operaciones financieras,
incluidas las operaciones de tarjetas de crédito
- los servicios de asesoramiento en materia de inversión
- las actividades de asesores e intermediarios hipotecarios
Esta clase comprende también:
- los servicios de fideicomisarios, fiduciarios y de custodia prestados por cuenta
de terceros
- las oficinas de devolución de impuestos (Febrero 2017)
- las actividades de "cash pooling" o cuentas centralizadas (Febrero 2017)
- crowdfunding de inversión para la creación de nuevas empresas (Febrero
2017)
- la intermediación de crédito de consumo (Junio 2017)
Esta clase no comprende:
- las actividades de agentes y corredores de seguros (véase 66.22)
- la gestión de fondos (véase 66.30)</t>
  </si>
  <si>
    <t>Esta clase comprende la prestación de servicios de administración de seguros,
como la tasación y la liquidación de siniestros:
- la evaluación de las solicitudes de indemnización por siniestro:
* la tasación de daños
* la valoración de riesgos
* la evaluación de riesgos y daños
* la tasación de averías y pérdidas
- la liquidación de las solicitudes de indemnización por siniestro
- la liquidación de reclamaciones de seguros (Febrero 2017)
Esta clase no comprende:
- la tasación de propiedades inmobiliarias (véase 68.31)
- las tasaciones para otros fines (véase 74.90)
- las actividades de investigación (véase 80.30)</t>
  </si>
  <si>
    <t>Esta clase comprende:
- las actividades de agentes y corredores de seguros (intermediarios de
seguros) en la venta, negociación o intermediación de pólizas de seguro y de
reaseguro
- las actividades de agentes y corredores de seguros de salud (Febrero 2017)</t>
  </si>
  <si>
    <t>Esta clase comprende:
- las actividades estrechamente relacionadas con seguros y fondos de
pensiones (excepto las de intermediación financiera, la tasación de daños y las
actividades de agentes y corredores de seguros):
* administración del salvamento
* servicios actuariales
- la administración del Fondo de Garantía de Seguros (como el contrato de
"green card" o tarjeta verde) (Febrero 2017)
Esta clase no comprende:
- las actividades de salvamento marítimo (véase 52.22)</t>
  </si>
  <si>
    <t>Esta clase comprende las actividades de gestión de cartera y de fondos
realizadas por cuenta de terceros para individuos, empresas y otros, como:
- la gestión de fondos de inversión
- la gestión de otras instituciones de inversión colectiva
- la gestión de fondos de pensiones</t>
  </si>
  <si>
    <t>Esta clase comprende:
- la compraventa de bienes inmobiliarios propios:
* edificios de pisos y casas
* edificios no residenciales, incluidos salas de exposición, almacenes y centros
comerciales
* terrenos
Esta clase comprende también:
- la parcelación de terrenos, sin mejora de los mismos
Esta clase no comprende:
- el desarrollo de proyectos de construcción de edificios (promoción
inmobiliaria) destinada a la venta (véase 41.10)
- la parcelación y la mejora de terrenos (véase 42.99)</t>
  </si>
  <si>
    <t>Esta clase comprende:
- el alquiler y la gestión de bienes inmobiliarios propios o arrendados:
* edificios destinados a vivienda (pisos y casas)
* edificios no destinados a vivienda, incluidos salas de exposición y almacenes
(self-storage)
* terrenos
- la provisión de casas y apartamentos amueblados o sin amueblar, de uso más
permanente, normalmente por meses o años
Esta clase comprende también:
- el desarrollo de proyectos de construcción de edificios (promoción
inmobiliaria) para explotación propia
- la explotación de zonas residenciales para viviendas móviles
- el arrendamiento de techos para instalaciones de energía solar (Febrero 2017)
- el alquiler de plantas de energía fotovoltaica (Febrero 2017)
Esta clase no comprende:
- la gestión de hoteles, aparthoteles, hostales y pensiones, campings y otros
establecimientos no residenciales o alojamientos de corta duración (véase 55)
- las actividades de los centros de negocios, que ofrecen a sus clientes
(empresas y/o profesionales) la infraestructura necesaria para desarrollar su
actividad: despachos y salas de reunión, de formación o de conferencias
completamente equipadas, domicilio de sociedades, gestión de
correspondencia, servicios de secretariado, teléfono, catering, ofimática, etc.
(véase 82.11)</t>
  </si>
  <si>
    <t>Esta clase comprende las actividades de los agentes de la propiedad
inmobiliaria:
- la intermediación en la compra, la venta y el alquiler de bienes inmuebles por
cuenta de terceros
- las actividades de asesoramiento y los servicios de tasación en relación con la
compra, la venta o el alquiler de bienes inmuebles, por cuenta de terceros
- las actividades de agentes inmobiliarios neutrales que garantizan el
cumplimiento de todas las condiciones de una transacción inmobiliaria
Esta clase no comprende:
- las actividades jurídicas (véase 69.10)</t>
  </si>
  <si>
    <t>Esta clase comprende también:
- la gestión por los propietarios de las instalaciones de vivienda en copropiedad
(Febrero 2017)
Esta clase no comprende:
- las actividades jurídicas (véase 69.10)
- los servicios integrales a edificios (combinación de servicios como los de
limpieza general del interior, mantenimiento y realización de reparaciones
menores, sacada de basuras, protección y seguridad) (véase 81.10)
- gestión de instalaciones como bases militares, prisiones y otras (a excepción
de la gestión de instalaciones informáticas) (véase 81.10)</t>
  </si>
  <si>
    <t>Esta clase comprende:
- la representación jurídica de los intereses de una parte contra los de otra, sea
o no ante tribunales u otros órganos judiciales, ejercida o supervisada por
letrados pertenecientes al colegio de abogados:
* el asesoramiento y la representación en acciones civiles
* el asesoramiento y la representación en acciones penales
* el asesoramiento y la representación en relación con conflictos laborales
- el asesoramiento jurídico de carácter general y la preparación de documentos
jurídicos:
* estatutos sociales, escrituras de constitución y otros documentos similares
relacionados con la constitución de sociedades
* patentes y derechos de autor
* preparación de escrituras, testamentos, fideicomisos, etc.
- otras actividades de fedatarios públicos, notarios de derecho civil, árbitros y
mediadores
Esta clase no comprende:
- las actividades de los tribunales judiciales (véase 84.23)</t>
  </si>
  <si>
    <t>Esta clase comprende:
- el registro contable de las transacciones comerciales de empresas u otras
entidades
- la preparación o auditoría de cuentas financieras
- la inspección de cuentas financieras y la certificación de su exactitud
- la preparación de declaraciones del impuesto sobre la renta de las personas
físicas y del impuesto sobre sociedades
- las actividades de asesoramiento y representación ejercidas ante la
administración tributaria en nombre de sus clientes
- las actividades de servicios de cálculo de aranceles aduaneros y tributarios
(Febrero 2017)
Esta clase no comprende:
- las actividades de proceso y tabulación de datos (véase 63.11)
- el asesoramiento relacionado con la administración de empresas sobre
sistemas de contabilidad, procedimientos de control presupuestario (véase
70.22)
- la gestión del cobro de facturas (véase 82.91)</t>
  </si>
  <si>
    <t>Esta clase comprende la supervisión y gestión de otras unidades de la
compañía o empresa, asumiendo la planificación estratégica y organizativa y la
función de toma de decisiones de la compañía o empresa, ejerciendo el control
operativo y gestionando las operaciones diarias de sus unidades relacionadas.
Esta clase comprende las actividades de:
- las sedes centrales
- las oficinas administrativas centralizadas
- las oficinas corporativas
- las sedes zonales y regionales
- las oficinas subsidiarias de gestión
Esta clase no comprende:
- las actividades de las sociedades holding que no se dedican a la gestión
(véase 64.20)</t>
  </si>
  <si>
    <t>Esta clase comprende los servicios de asesoramiento, orientación y asistencia,
incluidas las actividades de los grupos de presión (lobbies), prestados a las
empresas y otras organizaciones en materia de relaciones públicas y
comunicación.
Esta clase no comprende:
- los servicios de las agencias de publicidad y la representación de medios de
comunicación (véase 73.1)
- la realización de estudios de mercado y encuestas de opinión pública (véase
73.20)</t>
  </si>
  <si>
    <t>Esta clase comprende los servicios de asesoramiento, orientación y asistencia
prestados a las empresas y otras organizaciones en materia de administración,
como la planificación organizativa y estratégica de la empresa, reingeniería de
procesos empresariales, gestión de cambios en la empresa, reducción de costes
y otras cuestiones financieras; los objetivos y políticas de marketing; las
políticas, las prácticas y la planificación de recursos humanos; las estrategias de
indemnización y jubilación; los planes de producción y la planificación de
control. La prestación de orientación para negocios y profesionales (Febrero
2017)
Esta prestación de servicios empresariales puede comprender el
asesoramiento, orientación y asistencia prestados a las empresas y los
organismos públicos en relación con:
- el diseño de sistemas de contabilidad, de programas de contabilidad de los
costes y de procedimientos de control presupuestario
- el asesoramiento y ayuda a las empresas y organismos públicos para la
planificación, la organización, la eficacia y el control, la informática de gestión,
etc.
- la prestación de orientación para negocios y profesionales (Febrero 2017)
- completar los documentos y adjuntar los justificantes necesarios en relación
con un procedimiento de contratación pública (Febrero 2017)
- las actividades de establecimiento y puesta en marcha de empresas (Febrero
2017)
Esta clase no comprende:
- el diseño de programas informáticos pdara sistemas contables (véase 62.01)
- la representación y asistencia jurídicas (véase 69.10)
- las actividades de contabilidad, teneduría de libros, auditoría y asesoría fiscal
(véase 69.20)
- las actividades de asesoramiento en arquitectura e ingeniería (véase 71.11 y
71.12)
- las actividades de asesoramiento sobre medio ambiente, agronomía, de
seguridad y similares (véase 74.90)
- los servicios de asesoramiento sobre colocación o búsqueda de ejecutivos
(véase 78.10)
- las actividades de asesoramiento educativo (véase 85.60)</t>
  </si>
  <si>
    <t>Esta clase comprende:
- los servicios de asesoramiento técnico de arquitectura:
* la proyección de edificios y la delineación
* la ordenación urbana y la planificación paisajística
Esta clase no comprende:
- las actividades de los consultores informáticos (véase 62.02 y 62.09)
- la decoración de interiores (véase 74.10)
- las actividades de certificación de obras (véase 74.90)</t>
  </si>
  <si>
    <t>Esta clase comprende:
- las actividades de diseño (es decir, la aplicación de las leyes físicas y los
principios de la ingeniería al diseño de máquinas, materiales, instrumentos,
estructuras, procesos y sistemas) y asesoramiento de ingeniería para:
* maquinaria, procesos industriales y plantas industriales
* proyectos que requieren ingeniería civil, hidráulica o de tráfico
* proyectos de gestión de aguas
* la elaboración y realización de proyectos relativos a ingeniería eléctrica y
electrónica, de minas, química, mecánica, industrial, de sistemas y de seguridad
- la elaboración de proyectos que requieran ingeniería de acondicionamiento de
aire, refrigeración, saneamiento, control de la contaminación, ingeniería
acústica, etc.
- la realización de estudios geofísicos, geológicos o sísmicos
- la realización de estudios geodésicos:
* las actividades de topografía
* la realización de estudios hidrológicos
* la realización de estudios sobre el subsuelo
* las actividades de información cartográfica y espacial
- la actualización de mapas de navegación (Febrero 2017)
- las actividades de diseño de vías de kart (Febrero 2017)
Esta clase no comprende:
- las perforaciones y sondeos en relación con las operaciones de explotación
minera (véase 09.10 y 09.90)
- el desarrollo o la edición de los correspondiente programas informáticos
(véase 58.29 y 62.01)
- las actividades de los consultores informáticos (véase 62.02 y 62.09)
- los ensayos técnicos (véase 71.20)
- las actividades de investigación y desarrollo relativas a la ingeniería (véase
72.19)
- el diseño industrial (véase 74.10)
- la fotografía aérea (véase 74.20)</t>
  </si>
  <si>
    <t>Esta clase comprende la realización de ensayos físicos, químicos y otros
ensayos analíticos de todo tipo de materiales y productos, como:
* las pruebas acústicas y de vibración
* las pruebas de composición y pureza de los minerales, etc.
* la realización de ensayos en el ámbito de la higiene alimentaria, incluidos los
ensayos veterinarios y el control relacionado con la producción alimentaria
* las pruebas relativas a las características físicas y propiedades de los
materiales, como la resistencia, el grosor, durabilidad, radiactividad, etc.
* las pruebas de cualificación y fiabilidad
* las pruebas de rendimiento de maquinaria completa: motores, automóviles,
equipos electrónicos, etc.
* las pruebas radiográficas de soldaduras y piezas de unión
* el análisis de fallos
* las pruebas y medición de los indicadores medioambientales: contaminación
del aire y del agua, etc.
- la certificación de productos, incluidos bienes de consumo, vehículos
motorizados, aeronaves, contenedores presurizados, plantas nucleares, etc.
- la inspección técnica de vehículos
- las pruebas con modelos a escala o simuladores (por ejemplo, aeronaves,
embarcaciones, presas, etc.)
- la explotación de laboratorios policiales
- el análisis arqueobotánico (Febrero 2017)
- la inspección de tuberías petrolíferas (Febrero 2017)
- la evaluación de la calidad y origen del producto (Febrero 2017)
Esta clase no comprende:
- las actividades de certificación de obras (véase 74.90)
- los ensayos con animales (véase 75.00)
- el diagnóstico por la imagen, los ensayos y análisis de muestras médicas y
dentales (véase 86)</t>
  </si>
  <si>
    <t>Esta clase comprende la investigación y el desarrollo experimental en
biotecnología:
-ADN/ARN: genómica, farmacogenómica, sondas génicas, ingeniería genética,
secuenciación, síntesis y amplificación de ADN y ARN, patrones de expresión
génica y el uso de tecnología antisense
-proteínas y otras moléculas: secuenciación, síntesis e ingeniería de proteínas y
péptidos (que incluye hormonas de gran tamaño molecular), mejora de
métodos de liberación de drogas de gran tamaño, proteómica, aislamiento y
purificación de proteínas, señalización e identificación de receptores celulares
-cultivos e ingeniería celulares y de tejidos: cultivos celulares y de tejidos,
ingeniería tisular (que incluye implantes de tejido e ingeniería biomédica),
fusión celular, vacunas/ estimulantes del sistema inmune, manipulación
embrionaria
-técnicas de procesos biotecnológicos: fermentación mediante el uso de
biorreactores, procesado biológico, biodecantación, biopulping, bioblanqueo,
biodesulfurización, biorremediación, biofiltración y fitorremediación
-vectores génicos y de ARN: terapia génica y vectores virales
-bioinformática: construcción de bases de datos genómicas, secuencias de
proteínas, modelización de procesos biológicos complejos que incluyen
biología de sistemas
-nanobiotecnologia: aplicación de técnicas y procesos de nano/microfabricación
para la construcción de aparatos para el estudio de biosistemas y aplicaciones
en liberación de drogas, diagnósticos etc.</t>
  </si>
  <si>
    <t>Esta clase comprende:
- la investigación y el desarrollo experimental en ciencias naturales y técnicas
distintos de la investigación y el desarrollo experimental en biotecnología:
* investigación y desarrollo en ciencias naturales
* investigación y desarrollo en ingeniería y tecnología
* investigación y desarrollo en ciencias médicas
* investigación y desarrollo en ciencias agrícolas
* investigación y desarrollo interdisciplinares, predominantemente en ciencias
naturales y técnicas</t>
  </si>
  <si>
    <t>Esta clase comprende:
- la investigación y el desarrollo en ciencias sociales
- la investigación y el desarrollo en humanidades
- la investigación y el desarrollo interdisciplinares, predominantemente en
ciencias sociales y humanidades
- el laboratorio de ideas "think tanks" dirigidas al investigación y desarrollo
experimental en ciencias sociales y humanidades (Febrero 2017)
- la excavación e investigación en yacimientos arqueológicos (Febrero 2017)
Esta clase no comprende:
- los estudios de mercado (véase 73.20)</t>
  </si>
  <si>
    <t>Esta clase comprende la prestación de toda una serie de servicios de publicidad
(es decir, con recursos propios o mediante subcontratación), incluidos el
asesoramiento, los servicios de creativos, la producción y compra de material
publicitario. Comprende:
- la creación y realización de campañas publicitarias:
* la creación y colocación de publicidad en periódicos, revistas, radio,
televisión, Internet y otros medios de comunicación
* la creación y colocación de publicidad exterior en carteles, vallas publicitarias
y tablones de anuncios, la decoración de escaparates, el diseño de salas de
muestras, la colocación de anuncios en automóviles y autobuses, etc.
* la publicidad aérea
* la distribución o entrega de material publicitario o de muestras
* la creación de stands y otras estructuras y lugares de exposición
- la realización de campañas de marketing y otros servicios publicitarios
destinados a atraer y conservar clientes:
* la promoción de productos
* el marketing en el punto de venta
* la publicidad por correspondencia directa
* el asesoramiento en marketing
Esta clase no comprende:
- la edición de material publicitario (véase 58.19)
- la producción de anuncios para su difusión por televisión o cine (véase 59.16)
- la producción de anuncios para su difusión por radio (véase 59.20)
- los estudios de mercado (véase 73.20)
- la fotografía publicitaria (véase 74.20)
- la organización de ferias de muestras y convenciones (véase 82.30)
- las actividades de servicios relacionados con la correspondencia (véase 82.19)</t>
  </si>
  <si>
    <t>Esta clase comprende:
- la representación de los medios de comunicación: la venta o reventa de
tiempo y espacio publicitarios en los medios de comunicación que lo soliciten
-la venta de espacio publicitario a través de intermediarios (Febrero 2017)
Esta clase no comprende:
- la venta de tiempo o espacio publicitario directamente por los propietarios del
tiempo o el espacio (editores, etc.), (véase la clase correspondiente a esa
actividad)
- las actividades de relaciones públicas (véase 70.21)</t>
  </si>
  <si>
    <t>Esta clase comprende:
- los estudios sobre las posibilidades de comercialización, la notoriedad, la
aceptación y el grado de difusión de los productos y servicios, y sobre los
hábitos de compra de los consumidores, con objeto de promover las ventas y
desarrollar nuevos productos y servicios, incluidos los análisis estadísticos de
los resultados
- las encuestas de opinión pública sobre cuestiones políticas, económicas y
sociales, así como sus análisis estadísticos
- los estudios de mercado encubiertos, para evaluar el nivel del servicio a través
de visitas o llamadas a los negocios (Febrero 2017)
- las pruebas de eficacia de sitios web (Febrero 2017)</t>
  </si>
  <si>
    <t>Esta clase comprende:
- el diseño de moda textil, de prendas de vestir, calzado, joyas, mobiliario y
otros artículos de decoración interior, así como otros objetos de moda, bienes
personales o para el hogar
- el diseño industrial, es decir, la creación y el desarrollo de diseños y
especificaciones que optimizan el uso, el valor y la apariencia de los productos,
incluyendo las decisiones sobre materiales, mecanismos, formas, colores y
acabado de las superficies del producto, teniendo en cuenta las características y
necesidades de los clientes, la seguridad, la demanda del mercado y la
distribución, el uso y el mantenimiento
- el diseño gráfico
- la decoración de interiores
Esta clase no comprende:
- el diseño y programación de páginas web (véase 62.01)
- el diseño arquitectónico (véase 71.11)
- el diseño relacionado con la ingeniería, es decir, la aplicación de las leyes
físicas y los principios de la ingeniería al diseño de máquinas, materiales,
instrumentos, estructuras, procesos y sistemas (véase 71.12)</t>
  </si>
  <si>
    <t>Esta clase comprende:
- la producción de fotografías comerciales y profesionales:
* la realización de fotografías para pasaportes, colegios, bodas, etc.
* la fotografía para anuncios, editoriales, actividades relacionadas con la moda
y para anuncios inmobiliarios o turísticos
* la fotografía aérea
* la grabación en vídeo de acontecimientos como bodas, reuniones, etc.
- el revelado de películas:
* el positivado, la impresión y la ampliación de negativos de los clientes y de
películas cinematográficas
* los laboratorios de positivado e impresión fotográfica
* las tiendas de revelado en una hora (que no pertenecen a establecimientos de
cámaras fotográficas)
* el montaje de diapositivas
* la copia y la restauración o retoque de fotografías
- las actividades de los reporteros gráficos
Esta clase comprende también:
- la microfilmación de documentos
- la transferencia de contenidos a partir de cintas de vídeo (y medios similares)
a otros medios (Febrero 2017)
- el escaneado de objetos en 3D (Febrero 2017)
Esta clase no comprende:
- el revelado de películas de la industria cinematográfica y de la televisión
(véase 59.1)
- las actividades de información cartográfica y espacial (véase 71.12)
- la explotación de máquinas fotográficas accionadas con monedas
(fotomatones) (véase 96.09)</t>
  </si>
  <si>
    <t>Esta clase comprende:
- la actividades de interpretación de lenguaje de signos (Febrero 2017)</t>
  </si>
  <si>
    <t>Esta clase comprende una gran variedad de actividades de servicios prestados
por lo general a clientes comerciales.
Comprende las actividades para las que se exigen unos niveles más elevados
de competencias profesionales, científicas y técnicas, pero no comprende
funciones comerciales corrientes y rutinarias que suelen ser de corta duración.
Esta clase comprende:
- las actividades de los intermediarios en operaciones mercantiles, como la
preparación de operaciones mercantiles de compra y venta de pequeñas y
medianas empresas, incluida la prestación de servicios profesionales y
excluidas las actividades de intermediación inmobiliaria
- las actividades de los intermediarios de patentes (preparación de la compra y
venta de patentes)
- las actividades de tasación distintas de la tasación de inmuebles y de la
relacionada con los seguros (de antigüedades, joyas, etc.)
- la auditoría de facturas y la información de tarifas de transporte de mercancías
- las actividades de previsión meteorológica
- el asesoramiento sobre seguridad
- el asesoramiento sobre agronomía
- el asesoramiento sobre medio ambiente
- el asesoramiento sobre riesgos laborales
- otro asesoramiento técnico
- el asesoramiento distinto del relacionado con la arquitectura, la ingeniería y la
administración de empresas
- las actividades de certificación de obras
Esta clase comprende también:
- los servicios realizados por agentes en nombre de particulares encaminados a
obtener contratos para actuar en películas cinematográficas, obras teatrales y
otros espectáculos culturales o deportivos, así como a ofrecer a editores,
productores, etc., libros, guiones, obras de arte, fotografías, etc.
- las actividades de las agencias de modelos
Esta clase no comprende:
- el comercio al por mayor de vehículos de motor mediante subasta (véase 45.1)
- las actividades de las empresas de subastas al por menor (véase 47.79)
- las actividades de las empresas de subastas al por menor por Internet (véase
47.91)
- las actividades de los agentes de la propiedad inmobiliaria (véase 68.31)
- los servicios de contabilidad (véase 69.20)
- las actividades de asesoramiento sobre administración de empresas (véase
70.22)
- las actividades de asesoramiento sobre arquitectura e ingeniería (véase 71.1)
- el diseño industrial y de maquinaria (véase 71.12, 74.10)
- los ensayos veterinarios y el control relacionado con la producción alimentaria
(véase 71.20)
- la exhibición de anuncios y otras actividades de diseño publicitario (véase
73.11)
- la creación de stands y otras estructuras y lugares de exposición (véase 73.11)
- la organización de ferias de muestras y convenciones (véase 82.30)
- las actividades de los subastadores independientes (véase 82.99)
- la administración de programas de fidelidad (véase 82.99)
- el asesoramiento al consumidor sobre créditos y deudas (véase 88.90)
- las actividades de los modelos independientes (véase 90.01)</t>
  </si>
  <si>
    <t>Esta clase comprende:
- las actividades de control y cuidados médicos dispensados a animales de
granja
- las actividades de control y cuidados médicos dispensados a animales de
compañía
Estas actividades las realizan veterinarios titulados en clínicas veterinarias, así
como en visitas a establecimientos agropecuarios, perreras o a domicilio, en
consultas y salas de operaciones o en otros lugares.
Esta clase comprende también:
- las actividades de los auxiliares de veterinaria u otro personal de apoyo en
veterinaria
- las actividades clínico-patológicas y otras actividades diagnósticas
relacionadas con los animales
- los servicios de ambulancia para animales
- las actividades de pruebas genéticas animales (Febrero 2017)
Esta clase no comprende:
- el alojamiento de animales de granja sin prestación de asistencia sanitaria
(véase 01.62)
- el esquileo de ovejas (véase 01.62)
- los servicios de control del ganado, de su conducción, de pasturaje, de
castración de aves de corral (véase 01.62)
- las actividades relacionadas con la inseminación artificial (véase 01.62)
- el alojamiento de animales de compañía sin prestación de asistencia sanitaria
(véase 96.09)</t>
  </si>
  <si>
    <t>Esta clase comprende:
- el alquiler de los siguientes tipos de vehículos:
* automóviles y otros vehículos de motor ligeros sin conductor (de menos de
3,5 toneladas)
Esta clase no comprende:
- el alquiler de coches o vehículos de motor ligeros con conductor (véase 49.32,
49.39)
- el arrendamiento financiero (véase 64.91)</t>
  </si>
  <si>
    <t>Esta clase comprende:
- el alquiler de los siguientes tipos de vehículos:
* camiones, camionetas y vehículos de motor pesados (de más de 3,5
toneladas)
* vehículos recreativos
Esta clase no comprende:
- el alquiler de vehículos o camiones para mercancías pesadas con conductor
(véase 49.41)
- el arrendamiento financiero (véase 64.91)</t>
  </si>
  <si>
    <t>Esta clase comprende el alquiler de equipos recreativos y deportivos:
- embarcaciones de recreo, canoas, veleros
- bicicletas
- sillas y sombrillas de playa
- otros equipos deportivos
- esquíes
- yates sin tripulación (Febrero 2017)
Esta clase no comprende:
- el alquiler de embarcaciones de recreo y veleros con tripulación (véase 50.10 y
50.30)
- el alquiler de cintas de vídeo y discos (véase 77.22)
- el alquiler de otros artículos de uso personal y doméstico n.c.o.p. (véase 77.29)
- el alquiler de equipos de recreo y ocio como parte integral de instalaciones
recreativas (véase 93.29)</t>
  </si>
  <si>
    <t>Esta clase comprende el alquiler de cintas de vídeo, discos, CD, DVD, etc.</t>
  </si>
  <si>
    <t>Esta clase comprende:
- el alquiler de todo tipo de artículos de uso personal o doméstico a hogares o
empresas (excepto equipos recreativos y deportivos):
* productos textiles, vestuario y calzado
* mobiliario, objetos de cerámica y cristal, utensilios de cocina y servicio de
mesa, electrodomésticos, menaje
* joyería, instrumentos musicales, atrezzo y vestuario de teatro
* libros y revistas
* maquinaria y equipos usados por aficionados o como hobby, por ejemplo,
herramientas para reparaciones caseras
* flores y plantas
* equipos electrónicos para uso doméstico
Esta clase no comprende:
- el alquiler de automóviles, camiones, remolques y vehículos recreativos sin
conductor (véase 77.1)
- el alquiler de artículos recreativos y deportivos (véase 77.21)
- el alquiler de cintas de vídeo y discos (véase 77.22)
- el alquiler de mobiliario de oficina (véase 77.33)
- el alquiler de motocicletas y caravanas sin conductor (véase 77.39)
- la provisión de ropa blanca, uniformes de trabajo y artículos similares por
parte de las lavanderías (véase 96.01)</t>
  </si>
  <si>
    <t>Esta clase comprende:
- el alquiler de maquinaria y equipo agropecuario y forestal sin operarios:
* el alquiler de los productos cuya producción se clasifica en la clase 28.30,
como tractores agrícolas, etc.
Esta clase no comprende:
- el alquiler de maquinaria o equipo agrario y forestal con operarios (véase
01.61 y 02.40)
- el arrendamiento financiero (véase 64.91)</t>
  </si>
  <si>
    <t>Esta clase comprende:
- el alquiler de maquinaria y equipo para construcción e ingeniería civil sin
operarios:
* camiones grúa
* andamios y plataformas de trabajo sin su montaje y desmontaje
Esta clase no comprende:
- el alquiler de maquinaria o equipo para construcción e ingeniería civil con
operarios (véase 43)
- el arrendamiento financiero (véase 64.91)</t>
  </si>
  <si>
    <t>Esta clase comprende:
- el alquiler de máquinas y equipos para oficina, sin operario:
* ordenadores y periféricos
* fotocopiadoras, máquinas de escribir y de tratamiento de textos
* máquinas y equipos de contabilidad cajas registradoras, calculadoras
electrónicas, etc.
* mobiliario de oficina
Esta clase no comprende:
- el arrendamiento financiero (véase 64.91)</t>
  </si>
  <si>
    <t>Esta clase comprende:
- el alquiler de medios de navegación sin tripulación:
* barcos y buques comerciales
Esta clase no comprende:
- el alquiler de medios de navegación con tripulación (véase 50)
- el arrendamiento financiero (véase 64.91)
- el alquiler de embarcaciones de recreo (véase 77.21)</t>
  </si>
  <si>
    <t>Esta clase comprende:
- el alquiler de medios de transporte aéreo sin tripulación:
* aeronaves
* globos aerostáticos
Esta clase no comprende:
- el alquiler de medios de transporte aéreo con tripulación (véase 51)
- el arrendamiento financiero (véase 64.91)</t>
  </si>
  <si>
    <t>Esta clase comprende:
- el alquiler, sin operarios, de otros tipos de maquinaria y equipos utilizados por
lo general como bienes de capital por la industria:
* motores y turbinas
* máquinas herramienta
* equipos de extracción minera y petrolífera
* equipos de radio, televisión y comunicación
* equipos profesionales de producción cinematográfica
* equipos de medición y control
* otra maquinaria de uso científico, comercial o industrial
- el alquiler de equipos de transporte terrestre (excepto vehículos de motor) sin
conductor:
* motocicletas, caravanas remolcables y autocaravanas, etc.
* vehículos ferroviarios
Esta clase comprende también:
- el alquiler de construcciones móviles temporales para alojamiento u oficinas
- el alquiler de animales (por ejemplo, rebaños, caballos de carreras)
- el alquiler de contenedores
- el alquiler de palets
Esta clase no comprende:
- el arrendamiento financiero (véase 64.91)
- el alquiler de bicicletas (véase 77.21)
- el alquiler de maquinaria y equipo agropecuario y forestal (véase 77.31)
- el alquiler de maquinaria y equipo para construcción e ingeniería civil (véase
77.32)
- el alquiler de máquinas y equipos para oficina, incluidos ordenadores (véase
77.33)</t>
  </si>
  <si>
    <t>Esta clase comprende las actividades destinadas a permitir a terceros usar la
propiedad intelectual y otros productos similares por los que se paga un canon
o una cuota de licencia al propietario del producto (es decir, al titular del activo).
El arrendamiento de estos productos puede adoptar diversas formas, como el
permiso de reproducción, el uso en procesos o productos posteriores, la
explotación de una empresa en régimen de franquicia, etc. Los propietarios
pueden o no haber creado tales productos.
Esta clase comprende:
- el arrendamiento de la propiedad intelectual (excepto las obras sujetas a
derechos de autor, como los libros o los programas informáticos)
- la recepción de cánones o cuotas de licencia por la utilización de:
* entidades patentadas
* marcas comerciales o marcas de servicio
* nombres de marca
* prospección y evaluación mineral
* acuerdos de franquicia
- el alquiler o venta de resultados de investigaciones científicas (Febrero 2017)
Esta clase no comprende:
- la adquisición de derechos y la edición (véase 58 y 59)
- la producción, reproducción y distribución de obras sujetas a derechos de
autor (libros, programas informáticos, películas) (véase 58 y 59)
- el arrendamiento de propiedades inmobiliarias (véase 68.20)
- el arrendamiento de bienes (activos) tangibles (véase 77.1, 77.2 y 77.3)</t>
  </si>
  <si>
    <t>Esta clase comprende los servicios de información sobre ofertas de empleo
disponibles y la selección o colocación de los candidatos a un empleo, siempre
que éstos no sean empleados de las agencias de colocación.
Esta clase comprende:
- las actividades de búsqueda, selección y colocación de personal, incluida la
colocación o búsqueda de ejecutivos
- las actividades de las agencias y oficinas de casting de actores, como las
agencias de casting teatral
- las actividades de las agencias de colocación a través de Internet
- los cazatalentos de deportes (Febrero 2017)
Esta clase no comprende:
- las actividades de los agentes personales o agencias teatrales y artísticos
(véase 74.90)</t>
  </si>
  <si>
    <t>Esta clase comprende las actividades de dotación de trabajadores a las
empresas de los clientes por periodos de tiempo limitados para sustituir
temporalmente o complementar su plantilla, siempre que sean empleados de la
empresa de trabajo temporal. Ahora bien, las unidades clasificadas en este
apartado no se encargan de la supervisión de sus empleados en los centros de
trabajo de los clientes.</t>
  </si>
  <si>
    <t>Esta clase comprende las actividades de provisión de recursos humanos para
las empresas de los clientes. Las unidades clasificadas aquí representan al
empleador ante los empleados en cuestiones relativas a nóminas, impuestos y
otros asuntos fiscales y de recursos humanos, aunque no son responsables ni
de dirigir ni de supervisar a los empleados.
La provisión de recursos humanos suele hacerse a largo plazo o de manera
permanente, y las unidades clasificadas aquí llevan a cabo una amplia variedad
de tareas de gestión de personal y recursos humanos asociadas a esta
provisión.
Esta clase no comprende:
- la prestación de funciones de recursos humanos junto con la supervisión o
ejecución de la actividad empresarial (véase la clase en la actividad económica
que corresponda a la empresa)
- la provisión de recursos humanos para complementar o reemplazar
temporalmente a la plantilla del cliente (véase 78.20)</t>
  </si>
  <si>
    <t>Esta clase comprende:
- las actividades de las agencias de viajes cuya dedicación principal es vender
servicios de viajes, recorridos turísticos, transporte y alojamiento, al por mayor
o al por menor, al público en general y a clientes comerciales</t>
  </si>
  <si>
    <t>Esta clase comprende:
- la planificación y organización de recorridos turísticos cuya venta se realiza a
través de agencias de viaje o directamente de los operadores turísticos. Los
recorridos pueden incluir la totalidad o parte de lo siguiente:
* transporte
* alojamiento
* comidas
* visitas a museos, lugares históricos o centros culturales, espectáculos
teatrales, musicales o deportivos</t>
  </si>
  <si>
    <t>Esta clase comprende:
- otros servicios de reservas relacionados con los viajes:
* reservas para transportes, hoteles, restaurantes, alquiler de vehículos,
espectáculos y eventos deportivos, etc.
- los servicios de intercambio de multipropiedad
- los servicios de asistencia a los turistas:
* la provisión de información sobre viajes a los turistas
* las actividades de los guías turísticos
- las actividades de promoción turística
Esta clase comprende también:
- las actividades de venta de entradas para teatros, eventos deportivos y otros
espectáculos y entretenimientos
Esta clase no comprende:
- las actividades de las agencias de viaje (véase 79.11)
- las actividades de los operadores turísticos (véase 79.12)
- la organización y gestión de eventos como reuniones, convenciones y
conferencias (véase 82.30)</t>
  </si>
  <si>
    <t>Esta clase comprende la prestación de uno o más de los siguientes servicios:
servicios de vigilancia y patrullaje, la recogida y entrega de dinero, recibos u
otros artículos valiosos con personal y equipos para proteger esas propiedades
mientras están en tránsito.
Esta clase comprende:
- servicios de vehículos blindados
- servicios de guardaespaldas
- servicios de polígrafos
- servicios de identificación de huellas dactilares
- servicios de guardas jurados
- servicios de apoyo a la recogida de dinero en efectivo y servicios de depósito
(Febrero 2017)
Esta clase comprende también:
- las actividades de las empresas dedicadas al control horario del
estacionamiento de vehículos en vías públicas (ORA)
Esta clase no comprende:
- actividades de mantenimiento del orden público y la seguridad (véase 84.24)</t>
  </si>
  <si>
    <t>Esta clase comprende:
- la vigilancia a distancia o no de sistemas electrónicos de seguridad, como
alarmas contra robos o incendios, incluida su instalación y su mantenimiento
- la instalación, la reparación, la reconstrucción y el ajuste mecánico o
electrónico de dispositivos de cierre, cajas fuertes y cámaras acorazadas en
relación con una posterior vigilancia, a distancia o no
Las unidades que llevan a cabo estas actividades pueden dedicarse también a la
venta de estos sistemas de seguridad, dispositivos de cierre mecánicos o
electrónicos, cajas fuertes y cámaras acorazadas.
Esta clase no comprende:
- la instalación de sistemas de seguridad como alarmas contra robos o
incendios sin vigilancia posterior (véase 43.21)
- el comercio al por menor de sistemas eléctricos de alarma de seguridad,
dispositivos de cierre mecánicos o electrónicos, cajas fuertes y cámaras
acorazadas en establecimientos especializados sin servicio de vigilancia,
instalación o mantenimiento (véase 47.59)
- las actividades de los asesores en seguridad (véase 74.90)
- las actividades de mantenimiento del orden público y la seguridad (véase
84.24)
- los servicios de duplicado de llaves (véase 95.29)
- la instalación y reparación de cerraduras (véase 95.29)</t>
  </si>
  <si>
    <t>Esta clase comprende:
- los servicios de detectives y vigilancia
- las actividades de todos los investigadores privados, sea cual sea el tipo de
cliente o el propósito de la investigación</t>
  </si>
  <si>
    <t>Esta clase comprende la provisión de una serie de servicios de apoyo en las
instalaciones del cliente. Estos servicios incluyen la limpieza general de
interiores, el mantenimiento, la eliminación de la basura, la protección y la
seguridad, el despacho del correo, los servicios de recepción, lavandería, y los
servicios de apoyo para el funcionamiento de los edificios. Estas actividades
son llevadas a cabo por personal que no participa ni es responsable de las
actividades empresariales del cliente.
Esta clase no comprende:
- la prestación de sólo uno de los servicios de apoyo (por ejemplo, los servicios
de limpieza general de interiores) o la supervisión de un único servicio (por
ejemplo, calefacción) (véase las clases que correspondan al servicio prestado)
- la dotación de personal de gestión y operaciones para la explotación completa
de la empresa del cliente, como un hotel, un restaurante, una mina o un
hospital (véase la clase correspondiente a la unidad)
- la provisión de servicios de gestión y explotación in situ de los sistemas
informáticos del cliente y/o las instalaciones de tratamiento de datos (véase
62.03)
- la explotación de instalaciones penitenciarias, por cuenta de terceros (véase
84.23)</t>
  </si>
  <si>
    <t>Esta clase comprende:
- las actividades de limpieza general (no especializada) de todo tipo de edificios,
como:
* oficinas
* casas y apartamentos
* fábricas
* comercios
* edificios oficiales
- las actividades de limpieza general (no especializada) de otros
establecimientos empresariales y profesionales, así como de bloques
residenciales
Estas actividades se refieren sobre todo a la limpieza de interiores, aunque
pueden incluir la limpieza de zonas exteriores asociadas, como las ventanas o
pasajes.
Esta clase no comprende:
- las actividades de limpieza especializada, como la limpieza de ventanas,
chimeneas, hogares de chimenea, hornos, incineradores, calderas, conductos
de ventilación y extractores de aire (véase 81.22)</t>
  </si>
  <si>
    <t>Esta clase comprende:
- la limpieza exterior de todo tipo de edificios, incluidas oficinas, fábricas,
comercios, edificios oficiales y otros establecimientos empresariales y
profesionales, así como los bloques residenciales
- las actividades de limpieza especializada de edificios, como la limpieza de
ventanas, chimeneas, hogares de chimenea, hornos, incineradores, calderas,
conductos de ventilación y extractores de aire
- la limpieza de maquinaria industrial
- otras actividades de limpieza industrial y de edificios n.c.o.p.
- la limpieza de las tuberías de suministro de agua (Febrero 2017)
Esta clase no comprende:
- la limpieza con vapor, con chorro de arena y similares del exterior de los
edificios (véase 43.99)</t>
  </si>
  <si>
    <t>Esta clase comprende:
- los servicios de limpieza y mantenimiento de piscinas
- la limpieza de trenes, autobuses, aviones, etc.
- la limpieza interior de camiones y buques cisterna
- las actividades de desinfección, desratización y desinsectación
- el lavado de botellas
- la limpieza de vías públicas
- el barrido y la retirada de hielo y nieve de las calles
- otras actividades de limpieza n.c.o.p.
Esta clase no comprende:
- el control de plagas agropecuarias (véase 01.61)
- el lavado de automóviles (véase 45.20)</t>
  </si>
  <si>
    <t>Esta clase comprende:
- la plantación, el cuidado y el mantenimiento de:
+ parques y jardines para:
* viviendas privadas y públicas
* edificios públicos y semipúblicos (centros de enseñanza, hospitales, edificios
administrativos, construcciones religiosas, etc.)
* terrenos municipales (parques, zonas verdes, cementerios, etc.)
* plantas para carreteras, líneas de ferrocarril y tranvía, vías navegables y
puertos
* edificios industriales y comerciales
+ plantas para:
* edificios (jardines en azoteas y fachadas, jardines interiores, etc.)
* vegetación viaria (carreteras, líneas de ferrocarril y tranvía, vías navegables y
puertos)
* terrenos deportivos (campos de fútbol, campos de golf, etc.), campos de
juego, praderas para tomar el sol y otros parques recreativos
* extensiones y cursos de agua (estanques, zonas húmedas variables, lagunas,
piscinas, canales, cursos de agua, sistemas de aguas residuales)
- plantas para la protección contra el ruido, el viento, la erosión, la visibilidad y
el deslumbramiento
Esta clase no comprende:
- la producción y plantación comercial de plantas y árboles (véase 01 y 02)
- los viveros forestales y no forestales (véase 01.30, 02.10)
- el mantenimiento de las buenas condiciones agrícolas y medioambientales de
los terrenos (véase 01.61)
- las actividades de construcción con fines paisajísticos (véase F)
- las actividades de diseño y planificación paisajística (véase 71.11)</t>
  </si>
  <si>
    <t>Esta clase comprende la prestación de una serie de servicios administrativos
diarios de oficina, como la recepción, la planificación financiera, la facturación y
el archivo, los servicios de personal y de correo, etc. por cuenta de terceros.
Esta clase comprende también:
- las actividades de los centros de negocios, que ofrecen a sus clientes
(empresas y/o profesionales) la infraestructura necesaria para desarrollar su
actividad: despachos y salas de reunión, de formación o de conferencias
completamente equipadas, domicilio de sociedades, gestión de
correspondencia, servicios de secretariado, teléfono, catering, ofimática, etc
Esta clase no comprende:
- la prestación de sólo un aspecto concreto de las actividades enumeradas
(véase la clase según dicha actividad)
- la provisión de personal sin su supervisión (véase 78)</t>
  </si>
  <si>
    <t>Esta clase comprende una serie de actividades como realización de fotocopias,
preparación de documentos y funciones especializadas de apoyo a oficinas. Las
actividades de fotocopia/impresión de documentos incluidas en este apartado
se refieren sólo a las actividades de impresión de orden menor.
Esta clase comprende:
- la preparación de documentos
- la edición de documentos y la corrección de pruebas
- la mecanografía y el tratamiento de textos
- la trascripción de documentos y otros servicios de secretaría
- la redacción de cartas y currículums
- la prestación de servicios de alquiler de apartados de correos y otros servicios
postales y de despacho de correspondencia, como la preclasificación, la
asignación de direcciones, etc.
- la realización de fotocopias
- la realización de duplicados
- la cianotipia
- otros servicios de copia de documentos que no presten servicio de impresión,
como la impresión offset, la impresión rápida, la impresión digital y los
servicios preimpresión
- las actividades de escaneado de imágenes y documentos (Febrero 2017)
- el formateado de libros electrónicos (Febrero 2017)
- la preparación y prearchivado de documentos (Febrero 2017)
Esta clase no comprende:
- la impresión de documentos (impresión offset, impresión rápida, etc.) (véase
18.12)
- los servicios de preimpresión (véase 18.13)
- el desarrollo y la organización de campañas de publicidad por
correspondencia (véase 73.11)
- los servicios de estenotipia especializados, como las transcripciones judiciales
(véase 82.99)
- servicios de taquigrafía (estenografía) (véase 82.99)</t>
  </si>
  <si>
    <t>Esta clase comprende:
- los centros de recepción de llamadas, que responden a llamadas de los
clientes con operadores, distribución automática de llamadas, integración
ordenador-teléfono, sistemas de respuesta vocal interactiva o métodos
similares para recibir pedidos, facilitar información sobre productos, ocuparse
de las solicitudes de asistencia de los clientes o atender sus quejas
- centros de emisión de llamadas que usan métodos similares para vender o
promocionar mercancías o servicios a posibles clientes, realizar estudios de
mercado o encuestas de opinión pública y actividades similares para los
clientes</t>
  </si>
  <si>
    <t>Esta clase comprende la organización, promoción y/o gestión de eventos como
ferias empresariales y comerciales, convenciones, conferencias y reuniones,
incluyan o no la gestión y dotación de personal para que realice sus funciones
en las instalaciones en las que tiene lugar el evento.</t>
  </si>
  <si>
    <t>Esta clase comprende:
- las actividades de las empresas especializadas en el cobro de pagos por
reclamaciones y la transferencia a los clientes de los pagos cobrados, como los
servicios de cobro de deudas o facturas
- las actividades de recopilación de información, como los historiales de
solvencia o empleo de particulares y el historial de solvencia de las empresas;
de suministro de información a instituciones financieras, minoristas, etc. que
necesiten evaluar la solvencia de esas personas o empresas
-las actividades de recopilación de información sobre las calificaciones de
crédito (Febrero 2017)</t>
  </si>
  <si>
    <t>Esta clase comprende:
- las actividades de envasado y empaquetado por cuenta de terceros, con
intervención o no de procesos automatizados:
* el embotellado de líquidos, incluidos alimentos y bebidas
* el empaquetado de sólidos (al vacío, con papel de aluminio, etc.)
* el envasado de seguridad de preparados farmacéuticos
* el etiquetado, la estampación y la impresión
* el embalaje de paquetes y la envoltura de regalos
* el envasado de harina y copos de patata en atmósfera inerte (Febrero 2017)
- la esterilización por ionización (Febrero 2017)
Esta clase no comprende:
- la fabricación de bebidas no alcohólicas y la producción de agua mineral
(véase 11.07)
- las actividades de empaquetado relacionadas con el transporte (véase 52.29)</t>
  </si>
  <si>
    <t>Esta clase comprende:
- la elaboración de informes literales y la reproducción por taquigrafía
(estenotipia) de los procesos jurídicos, mientras tienen lugar, y la posterior
trascripción a formatos grabados, como:
* los servicios de elaboración de transcripciones judiciales o de reproducción
por taquigrafía (estenotipia)
* los servicios de taquigrafía (estenografía)
- la subtitulación en tiempo real (es decir, simultánea) de las reuniones,
conferencias, etc. que se emiten en directo por televisión
- los servicios de códigos de barras para direcciones postales
- los servicios de impresión de códigos de barras
- los servicios de las organizaciones de recaudación de fondos realizados por
cuenta de terceros
- los servicios de recuperación de bienes impagados
- los servicios de recaudación de monedas de los parquímetros
- las actividades de los subastadores independientes
- la administración de programas de bonificación por fidelidad
- otras actividades complementarias que suelen prestarse a las empresas y que
no se han clasificado en otros apartados.
- las actividades de servicios de vales de restaurante (Febrero 2017)
- la asistencia en el registro de vehículos de motor (Febrero 2017)
- las actividades de servicios de traslado (Febrero 2017)
- la gestión de actividades de ocio de los paquetes regalo (Febrero 2017)
- la actividad de emisión y manipulación de vales (Febrero 2017)
- el crowdfunding de caridad (Febrero 2017)
Esta clase no comprende:
- los servicios de trascripción de documentos (véase 82.19)
- los servicios de subtitulación de películas (véase 59.12)</t>
  </si>
  <si>
    <t>Esta clase comprende:
- la administración ejecutiva y legislativa central, autonómica y local
- la administración y supervisión de asuntos fiscales:
* la administración tributaria
* la recaudación de impuestos o derechos sobre los productos y la
investigación de las infracciones fiscales
* la administración de aduanas
- la aplicación del presupuesto y la gestión de los fondos públicos y de la deuda
pública:
* la obtención y recepción de fondos y la fiscalización de su gasto
- la administración de la política de investigación y desarrollo general (civil) y
administración de los fondos pertinentes
- la gestión y administración de servicios estadísticos y de planificación social y
económica global a distintos niveles de la Administración pública
Esta clase no comprende:
- la explotación de edificios oficiales propiedad de la Administración pública o
alquilados por ésta (véase 68.2 y 68.3)
- la administración de las políticas de investigación y desarrollo destinadas a
aumentar el bienestar personal y administración de los fondos pertinentes
(véase 84.12)
- la administración de las políticas de investigación y desarrollo destinadas a
mejorar la economía y la competitividad (véase 84.13)
- la administración de las políticas de investigación y desarrollo en materia de
defensa y de los fondos pertinentes (véase 84.22)
- la explotación de los archivos oficiales (véase 91.06)</t>
  </si>
  <si>
    <t>Esta clase comprende:
- la administración pública de programas destinados a mejorar el bienestar de
los ciudadanos:
* salud
* educación
* cultura
* deporte
* servicios recreativos
* medio ambiente
* vivienda
* servicios sociales
- la administración pública de las políticas de investigación y desarrollo y
administración de los fondos pertinentes
Esta clase comprende también:
- el patrocinio de actividades recreativas y culturales
- la concesión de becas públicas a artistas
- la administración de programas de suministro de agua potable
- la administración de servicios de recolección y eliminación de residuos
- la administración de programas de protección ambiental
- la administración de programas de vivienda
Esta clase no comprende:
- las actividades de saneamiento público y descontaminación (véase 37, 38 y 39)
- las actividades de la Seguridad Social obligatoria (véase 84.30)
- las actividades educativas (véase P)
- las actividades sanitarias (véase 86)
- las actividades de los museos y otras instituciones culturales (véase 91)
- las actividades de bibliotecas y archivos de gestión gubernamental (véase
91.05 y 91.06)
- las actividades deportivas y otras actividades recreativas (véase 93)</t>
  </si>
  <si>
    <t>Esta clase comprende:
- la administración pública y regulación, incluso concesión de subvenciones, de
los distintos sectores económicos:
* agricultura
* ordenación territorial
* recursos energéticos y mineros
* infraestructuras
* transportes
* comunicaciones
* hoteles y turismo
* comercio al por mayor y al por menor
- la administración de las políticas de investigación y desarrollo y de los fondos
pertinentes para mejorar los resultados económicos
- la administración de la política laboral
- la administración de políticas de desarrollo regional, por ejemplo para reducir
el desempleo
Esta clase no comprende:
- las actividades de investigación y desarrollo experimental (véase 72)</t>
  </si>
  <si>
    <t>Esta clase comprende:
- la administración y el funcionamiento del Ministerio de Asuntos Exteriores y
de las representaciones diplomáticas y consulares acreditadas en el extranjero
o ante organizaciones internacionales
- la administración, el funcionamiento y el apoyo de los servicios de
información y cultura destinados a prestarse en el extranjero
- la concesión de ayuda económica a terceros países, esté o no canalizada a
través de organizaciones internacionales
- la prestación de ayuda militar a otros países
- la organización del comercio exterior, la financiación internacional y
cuestiones de carácter técnico
Esta clase no comprende:
- los servicios de asistencia internacional en situaciones de catástrofe o ayuda a
refugiados (véase 88.99)</t>
  </si>
  <si>
    <t>Esta clase comprende:
- la administración, supervisión y funcionamiento de la defensa y de las fuerzas
armadas de tierra, mar y aire, como:
* los ejércitos de tierra, mar y aire
* la ingeniería, transportes, comunicaciones, servicios de inteligencia, material,
personal y otras fuerzas y mandos que no sean de combate
* las fuerzas auxiliares y de reserva
* la logística militar (el suministro de equipo, estructuras, suministros, etc.)
* la asistencia sanitaria al personal militar en campaña
- la administración, la gestión y el apoyo de las fuerzas de defensa civil
- la prestación de apoyo a la elaboración de planes de emergencia y a la
realización de ejercicios en que intervengan población e instituciones civiles
- la administración de las políticas de investigación y desarrollo en materia de
defensa y administración de los fondos pertinentes
Esta clase no comprende:
- las actividades de investigación y desarrollo experimental (véase 72)
- la prestación de ayuda militar a otros países (véase 84.21)
- las actividades de los tribunales militares (véase 84.23)
- el abastecimiento de suministros para situaciones de emergencia en territorio
nacional causadas por catástrofes en tiempos de paz (véase 84.24)
- las actividades docentes de colegios, escuelas y academias militares (véase
85.4)
- las actividades de hospitales militares (véase 86.10)</t>
  </si>
  <si>
    <t>Esta clase comprende:
- la administración y funcionamiento de tribunales civiles, administrativos y
penales, de tribunales militares y del sistema judicial en general, incluso el
desempeño de funciones de representación y asistencia letrada en nombre del
Estado
- la emisión de fallos judiciales e interpretación de la ley
- el arbitraje en casos civiles
- la administración de establecimientos penitenciarios y medidas de privación
de libertad, incluso servicios de rehabilitación, tanto si su administración y
explotación la realizan unidades oficiales o privadas por cuenta de terceros
Esta clase no comprende:
- la representación y asistencia letrada ejercida en causas civiles, penales o de
otro tipo (véase 69.10)
- las actividades de escuelas de establecimientos penitenciarios (véase 85)
- las actividades de los hospitales penitenciarios (véase 86.10)</t>
  </si>
  <si>
    <t>Esta clase comprende:
- la dirección y el funcionamiento de cuerpos de policía, regulares y auxiliares,
que dependen de las autoridades públicas, de fuerzas de vigilancia portuaria,
fronteriza y costera y otros cuerpos especiales, incluyendo la regulación del
tráfico, el registro de extranjeros y el mantenimiento de registros de detenidos
- el abastecimiento de suministros para su utilización en situaciones de
emergencia en territorio nacional causadas por catástrofes en tiempos de paz
Esta clase no comprende:
- la explotación de laboratorios policiales (véase 71.20)
- la administración y la dirección de las fuerzas armadas (véase 84.22)</t>
  </si>
  <si>
    <t>Esta clase comprende:
- la prevención y extinción de incendios:
* la administración y gestión de cuerpos de bomberos regulares y auxiliares,
encargados de la prevención y extinción de incendios, el rescate de personas y
animales, la asistencia en catástrofes civiles, inundaciones, accidentes en
carretera, etc.
Esta clase no comprende:
- los servicios de prevención y extinción de incendios forestales (véase 02.40)
- los servicios de extinción de incendios en yacimientos de petróleo y gas
(véase 09.10)
- los servicios de prevención y extinción de incendios en aeropuertos prestados
por unidades no especializadas (véase 52.23)</t>
  </si>
  <si>
    <t>Esta clase comprende:
- la financiación y administración de los programas de servicios públicos de
seguridad social:
* el seguro social de enfermedad, accidentes y desempleo
* las pensiones de jubilación
* los programas para cubrir la pérdida de ingresos en casos de maternidad,
incapacidad temporal, viudedad, etc.
Esta clase no comprende:
- la Seguridad Social no obligatoria (véase 65.30)
- la prestación de servicios de asistencia social sin alojamiento (véase 88.1,
88.90)</t>
  </si>
  <si>
    <t>Esta clase comprende:
- la educación preprimaria (educación que precede al primer nivel). La
educación preprimaria se define como la primera etapa de la educación
organizada, diseñada principalmente para introducir a los niños en un entorno
educativo de tipo escolar, es decir, servir de puente entre el hogar y el medio
escolar
Esta clase no comprende:
- las actividades de atención diurna de niños (véase 88.91)</t>
  </si>
  <si>
    <t>Esta clase comprende la educación primaria: la impartición de cursos
académicos y otras tareas relacionadas con el curso, que proporcionan a los
estudiantes una sólida educación básica para la lectura, la escritura y las
matemáticas, así como un nivel elemental de comprensión de disciplinas como
la historia, la geografía, las ciencias naturales, las ciencias sociales, el arte y la
música.
Aunque este tipo de educación suele ofrecerse a niños, comprende también la
impartición de programas de alfabetización incluidos o no en el sistema escolar,
cuyos contenidos son similares a los programas de la educación primaria, si
bien están dirigidos a aquellos que han superado la edad para integrarse en la
escuela elemental (es decir, los programas de alfabetización para adultos).
Esta clase no comprende:
- los programas de educación para adultos definidos en la clase 85.5
- las actividades de atención diurna de niños, incluidas las guarderías diurnas
para los alumnos (véase 88.91)</t>
  </si>
  <si>
    <t>Esta clase comprende el tipo de educación que proporciona las bases para la
formación a lo largo de toda la vida y para el desarrollo humano, y que capacita
para fomentar las oportunidades de educación. Tales unidades ofrecen
programas que suelen dar prioridad a las disciplinas y que son impartidos por
profesorado más especializado; lo más común es que contraten a varios
profesores para que impartan clases de su especialidad.
La especialización por asignaturas empieza a tener cierta influencia, incluso en
la formación de los estudiantes que siguen un programa de educación general.
Los programas están encaminados a preparar a los estudiantes para el nivel de
educación técnica o profesional, o bien para el ingreso en la educación superior,
sin necesidad de cursos suplementarios.
Esta clase comprende:
- la educación secundaria general de nivel más bajo, que corresponde
aproximadamente a la escolaridad obligatoria
- la educación secundaria general de nivel más alto, que da en principio acceso
a la educación superior</t>
  </si>
  <si>
    <t>Esta clase comprende el tipo de educación orientada en general a una
determinada especialización y en la que se imparten conocimientos teóricos y
prácticos que suelen tener por objeto la mejora de las posibilidades actuales o
futuras de empleo.
Los objetivos de los programas pueden variar desde la preparación para
empleos de tipo general hasta la preparación para una ocupación concreta.
Esta clase comprende:
- la educación técnica y profesional de nivel inferior a la educación superior, tal
y como se define en 85.4
Esta clase comprende también:
- la formación para guías turísticos
- la formación para chefs o jefes de cocina, hoteleros y gerentes de restaurante
- las escuelas de cosmetología y peluquería
- la formación en reparación de ordenadores
- las autoescuelas para los conductores profesionales, por ejemplo, de
camiones, autobuses y autocares, las escuelas de pilotaje para pilotos
profesionales
Esta clase no comprende:
- la educación superior de formación técnica y profesional (véase 85.4)
- la formación en artes escénicas con fines recreativos, por afición o por
desarrollo personal (véase 85.52)
- la autoescuelas no dirigidas a los conductores profesionales (véase 85.53)
- la formación laboral que forma parte de actividades de prestación de servicios
sociales sin alojamiento (véase 88.1 y 88.99)</t>
  </si>
  <si>
    <t>Esta clase comprende la provisión de educación postsecundaria que no puede
ser considerada educación terciaria. Por ejemplo, la provisión de educación
postsecundaria suplementaria de preparación para la educación terciaria, o la
educación postsecundaria no terciaria profesional.</t>
  </si>
  <si>
    <t>Esta clase comprende:
- el primer, segundo y tercer ciclo de la educación universitaria
- las enseñanzas artísticas superiores conducentes a titulaciones equivalentes a
todos los efectos a las universitarias (Estudios superiores o Grado superior de
música y de danza, Enseñanzas de arte dramático, Enseñanzas de conservación
y restauración de bienes culturales y otros Estudios superiores de artes
plásticas y diseño)
- otros estudios equivalentes a las titulaciones universitarias (Enseñanza militar
de formación para la incorporación a la Escala de Oficiales de las Fuerzas
Armadas y Guardia Civil, Estudios de turismo, ...)
- programas oficiales de especialización profesional que precisan de una
titulación universitaria (Especialidades Sanitarias, Certificado de Aptitud
Pedagógica, ...)</t>
  </si>
  <si>
    <t>Esta clase comprende:
- los ciclos formativos de grado superior de formación profesional, de artes
plásticas y diseño y de enseñanza deportiva
- otros estudios equivalentes a los ciclos formativos de grado superior
(Enseñanza militar de formación para la incorporación a la Escala de
Suboficiales de las Fuerzas Armadas y Guardia Civil, ...)</t>
  </si>
  <si>
    <t>Esta clase comprende la provisión de educación en actividades deportivas a
grupos o individuos, como la impartida en campamentos y escuelas.
Comprende también las actividades de los campamentos que ofrecen
formación deportiva con alojamiento. No comprende las actividades de los
colegios y escuelas universitarios, ni de las universidades. La educación puede
impartirse en diversos escenarios, como las instalaciones para formación de las
que dispongan la unidad o el cliente, las instituciones de enseñanza o por otros
medios. La educación que se imparte en esta clase está organizada
formalmente.
Esta clase comprende:
- las clases de deporte (béisbol, baloncesto, cricket, fútbol, etc.)
- los campamentos de formación deportiva
- las clases de gimnasia
- las clases, academias o escuelas de hípica
- las clases de natación
- los profesores, instructores y entrenadores deportivos profesionales
- las clases de artes marciales
- las clases de juegos de naipes (como el bridge)
- las clases de yoga
Esta clase no comprende:
- la formación cultural (véase 85.52)
- las actividades de las escuelas de vela no conducentes a la obtención de un
título profesional (véase 85.53)</t>
  </si>
  <si>
    <t>Esta clase comprende la educación relacionada con las bellas artes, el teatro y
la música. Las unidades que imparten este tipo de educación pueden
denominarse “escuelas”, “estudios”, “clases”, etc. Ofrecen formación
organizada formalmente y principalmente con fines recreativos, por afición o
para desarrollo personal, es decir, este tipo de formación no conduce a la
obtención de ningún diploma profesional ni título de bachillerato o de
graduación.
Esta clase comprende:
- los profesores de piano y otros formadores musicales
- las clases de arte
- las clases de baile y estudios de baile
- las escuelas de teatro (excepto las académicas)
- las escuelas de bellas artes (excepto las académicas)
- las escuelas de artes escénicas (excepto las académicas)
- las escuelas de fotografía (excepto las profesionales)
Esta clase no comprende:
- las clases de idiomas (véase 85.59)</t>
  </si>
  <si>
    <t>Esta clase comprende también:
- las escuelas de pilotaje, navegación y vela que no conceden certificados ni
permisos profesionales
Esta clase no comprende:
- las autoescuelas para conductores profesionales (véase 85.32)
- las escuelas de pilotaje para pilotos profesionales (véase 85.32)</t>
  </si>
  <si>
    <t>Esta clase comprende:
- la educación a la que no puede asignarse un nivel determinado
- los servicios de tutoría académica
- los centros de enseñanza que imparten clases de recuperación
- los cursos de repaso para exámenes profesionales
- la enseñanza de la lengua y de las técnicas de expresión oral
- las clases de informática
- la formación religiosa
Esta clase comprende también:
- la formación para socorristas
- las clases de técnicas de supervivencia
- las clases de oratoria
- las clases de técnicas de lectura rápida
- la formación de los empleados (Febrero 2017)
Esta clase no comprende:
- los programas de alfabetización para adultos (véase 85.20)
- la educación secundaria general (véase 85.31)
- la educación secundaria de formación técnica y profesional (véase 85.32)
- la educación postsecundaria (véase 85.4)</t>
  </si>
  <si>
    <t>Esta clase comprende:
- la prestación de actividades no docentes de apoyo a los procesos o sistemas
educativos:
* el asesoramiento educativo
* los servicios de orientación educativa
* los servicios de evaluación educativa
* los servicios de pruebas educativas
* la organización de programas de intercambio de estudiantes
* la organización de cursos de idiomas en el extranjero
- el examen y prueba para pilotos (Febrero 2017)
Esta clase no comprende:
- la investigación y el desarrollo experimental en ciencias sociales y
humanidades (véase 72.20)</t>
  </si>
  <si>
    <t>Esta clase comprende:
- las actividades de los hospitales de corta y larga estancia, es decir, las
actividades médicas, de diagnóstico y tratamiento de los hospitales generales
(por ejemplo, hospitales regionales y municipales, hospitales de organizaciones
sin fines de lucro, hospitales universitarios, hospitales militares y
penitenciarios) y de los hospitales especializados (por ejemplo, hospitales
psiquiátricos y para drogodependientes, hospitales para enfermedades
infecciosas, maternidades, sanatorios especializados). Estas actividades están
principalmente destinadas a la atención de pacientes internos, se realizan bajo
la supervisión directa de médicos, y comprenden:
* los servicios del personal médico y auxiliar
* los servicios de laboratorios e instalaciones técnicas, incluso servicios de
radiología y anestesiología
* los servicios de urgencia
* los servicios de quirófano, de farmacia, de comedor y otros servicios
hospitalarios
* los servicios de los centros de planificación familiar que ofrecen tratamientos
médicos como la esterilización o el aborto, con alojamiento
Esta clase no comprende:
- el análisis y la inspección de todo tipo de materiales y productos, por
laboratorios, excepto los médicos (véase 71.20)
- los servicios veterinarios (véase 75.00)
- la asistencia sanitaria al personal militar en campaña (véase 84.22)
- las actividades de atención odontológica, de naturaleza general o
especializada, por ejemplo, endodoncia y odontología pediátrica; las patologías
bucales y las actividades de ortodoncia (véase 86.23)
- la asistencia privada a los pacientes internos por médicos externos (véase
86.2)
- los laboratorios de análisis médicos (véase 86.90)
- el transporte en ambulancia (véase 86.90)</t>
  </si>
  <si>
    <t>Esta clase comprende:
- las consultas y tratamientos realizados por médicos de medicina general
Esta clase no comprende:
- la atención de pacientes internos en hospitales (véase 86.10)
- las actividades sanitarias realizadas por personal paramédico como
comadronas, enfermeras y fisioterapeutas (véase 86.90)</t>
  </si>
  <si>
    <t>Esta clase comprende:
- las consultas y tratamientos realizados por médicos especialistas y cirujanos
Esta clase comprende también:
- los servicios de los centros de planificación familiar que ofrecen tratamientos
médicos como la esterilización o el aborto, sin alojamiento
- el trasplante de cabello (Febrero 2017)
Esta clase no comprende:
- la atención de pacientes internos en hospitales (véase 86.10)
- las actividades sanitarias realizadas por personal paramédico como
comadronas, enfermeras y fisioterapeutas (véase 86.90)</t>
  </si>
  <si>
    <t>Esta clase comprende:
- las actividades de odontología general o especializada, por ejemplo,
endodoncia y odontología pediátrica; las patologías bucales
- las actividades de ortodoncia
Esta clase comprende también:
- la asistencia odontológica en salas de operaciones
Esta clase no comprende:
- la producción por laboratorios dentales de piezas dentales, dentaduras y
prótesis (véase 32.50)
- la atención de pacientes internos en hospitales (véase 86.10)
- las actividades realizadas por personal paramédico de odontología como los
higienistas dentales (véase 86.90)</t>
  </si>
  <si>
    <t>Esta clase comprende:
- las actividades relacionadas con la salud humana no realizadas en hospitales o
por doctores en medicina u odontólogos:
* las actividades de enfermeras, comadronas, fisioterapeutas u otros
facultativos en el ámbito de la optometría, hidroterapia, masaje terapéutico,
terapia ocupacional, logopedia, podología, homeopatía, quiropráctica,
acupuntura, etc.
Estas actividades pueden realizarse en y en clínicas de empresas, escolares, de
residencias de ancianos, de organizaciones sindicales y asociaciones
profesionales, así como en establecimientos sanitarios residenciales distintos
de los hospitales, en consultas privadas, en el domicilio del paciente u otros
lugares.
Esta clase comprende también:
- las actividades realizadas por personal paramédico de odontología como los
higienistas dentales, que pueden no ejercer su trabajo en el mismo lugar que el
odontólogo, pero se someten a la supervisión periódica de éste
- las actividades de los laboratorios médicos, como:
* laboratorios de rayos X y otros centros de diagnóstico por imagen
* laboratorios para análisis de sangre
- las actividades de bancos de sangre, bancos de esperma y de órganos para
trasplante, etc.
- el transporte en ambulancia, incluido por avión. Estos servicios suelen
prestarse durante una urgencia médica
- la terapia de reflexología (Febrero 2017)
- el escaneado de imágenes con fines médicos (Febrero 2017)
- hidroterapia del colon (Febrero 2017)
- ecografía (Febrero 2017)
- las actividades de profesionales de shiatsu (Febrero 2017)
Esta clase no comprende:
- la producción por laboratorios dentales de piezas dentales, dentaduras y
prótesis (véase 32.50)
- el traslado de pacientes, sin equipos de urgencia ni personal médico (véase 49,
50 y 51)
- los análisis de laboratorio no médicos (véase 71.20)
- los análisis bromatológicos (véase 71.20)
- las actividades hospitalarias (véase 86.10)
- las actividades de médicos y odontólogos (véase 86.2)
- la asistencia en establecimientos residenciales con cuidados de enfermería
(véase 87.10)</t>
  </si>
  <si>
    <t>Esta clase comprende:
- las actividades de:
* las residencias de personas mayores con cuidados de enfermería
* los centros de convalecencia
* las clínicas de reposo con cuidados de enfermería
* los centros con cuidados de enfermería
* las residencias con cuidados de enfermería
Esta clase no comprende:
- los servicios a domicilio prestados por profesionales sanitarios (véase 86)
- las actividades de las residencias para personas mayores sin cuidados de
enfermería o con cuidados mínimos de este tipo (véase 87.31)
- los servicios sociales con alojamiento, como orfanatos, centros de acogida y
hogares infantiles, centros de acogida temporal para personas sin hogar (véase
87.90)</t>
  </si>
  <si>
    <t>Esta clase comprende la prestación de asistencia en establecimientos
residenciales (aunque no la atención hospitalaria autorizada) a personas con
retraso mental, enfermedades mentales o problemas de drogodependencia. Los
establecimientos ofrecen alojamiento, comida, supervisión protectora y
asesoramiento, y cierto nivel de atención sanitaria.
Esta clase comprende:
- las actividades de:
* los establecimientos para el tratamiento del alcoholismo o de la
drogodependencia
* los centros de convalecencia psiquiátrica
* las residencias para personas con problemas emocionales
* los establecimientos para personas con retraso mental
* los centros de reinserción para personas con problemas mentales
Esta clase no comprende:
- los hospitales psiquiátricos (véase 86.10)
- las actividades de prestación de servicios sociales con alojamiento, como los
centros de acogida temporal para personas sin hogar (véase 87.90)</t>
  </si>
  <si>
    <t>Esta clase comprende la prestación de asistencia en establecimientos
residenciales a personas mayores que no pueden valerse por sí mismos y/o que
no desean vivir solas. Esta asistencia suele incluir alojamiento, comida,
supervisión y asistencia en tareas de la vida diaria, como la limpieza doméstica.
En algunos casos, estas unidades ofrecen cuidados de enfermería cualificados a
los residentes en instalaciones independientes dentro del centro.
Esta clase comprende:
- las actividades de:
* las comunidades de jubilados con cuidados continuos
* las residencias para personas mayores con cuidados de enfermería mínimos
Esta clase no comprende:
- las actividades de las residencias para personas mayores con cuidados de
enfermería (véase 87.10)
- las actividades de prestación de servicios sociales con alojamiento en los que
el tratamiento médico o la educación no son elementos importantes (véase
87.90)</t>
  </si>
  <si>
    <t>Esta clase comprende la prestación de asistencia en establecimientos
residenciales a personas discapacitadas que no pueden valerse por sí mismas
y/o que no desean vivir solas. Esta asistencia suele incluir alojamiento, comida,
supervisión y asistencia en tareas de la vida diaria, como la limpieza doméstica.
En algunos casos, estas unidades ofrecen cuidados de enfermería cualificados a
los residentes en instalaciones independientes dentro del centro.
Esta clase comprende:
- las actividades de:
* los establecimientos para personas asistidas
* las clínicas de reposo sin cuidados de enfermería
Esta clase no comprende:
- las actividades de las residencias asistidas para personas mayores (véase
87.10)
- las actividades de prestación de servicios sociales con alojamiento en los que
el tratamiento médico o la educación no son elementos importantes (véase
87.90)</t>
  </si>
  <si>
    <t>Esta clase comprende la prestación de asistencia en establecimientos
residenciales a personas (excepto ancianos y discapacitados) que no pueden
valerse por sí mismas o que no desean vivir solas.
Esta clase comprende:
- las actividades realizadas por turnos y destinadas a prestar asistencia social a
niños y a categorías especiales de personas que tienen algún impedimento para
valerse por sí mismas, pero en las que el tratamiento médico o la educación no
constituyen un elemento importante:
* los orfanatos
* los centros de acogida y hogares infantiles
* los centros de acogida temporal para las personas sin hogar
* las instituciones que atienden a las madres solteras y a sus hijos
Las actividades pueden ser realizadas por organismos oficiales u
organizaciones privadas.
Esta clase comprende también:
- las actividades de:
* los centros residenciales de reinserción para personas con problemas sociales
y personales
* los centros residenciales de reinserción para delincuentes
* las reformatorios residenciales para jóvenes
Esta clase no comprende:
- la financiación y administración de los programas de Seguridad Social
obligatoria (véase 84.30)
- las actividades de las instalaciones con cuidados de enfermería (véase 87.10)
- las actividades de los centros residenciales que prestan asistencia a personas
mayores o personas con discapacidad (véase 87.3)
- las actividades relacionadas con la adopción (véase 88.99)
- el alojamiento temporal a las víctimas de catástrofes (véase 88.99)</t>
  </si>
  <si>
    <t>Esta clase comprende:
- los servicios sociales, de asesoramiento, bienestar social, orientación y otras
similares que prestan a personas mayores en su domicilio o en otros lugares,
ciertos organismos oficiales u organizaciones privadas, organizaciones de
ayuda de tipo nacional o local, así como los especialistas que prestan servicios
de consejo y orientación:
* visitas a las personas mayores
* actividades de atención diurna para personas mayores
Esta clase no comprende:
- la financiación y administración de los programas de seguridad social
obligatoria (véase 84.30)
- las actividades similares a las descritas en esta clase pero con alojamiento
incluido (véase 87.31)</t>
  </si>
  <si>
    <t>Esta clase comprende:
- los servicios sociales, de asesoramiento, bienestar social, orientación y otras
similares que prestan a personas discapacitadas en su domicilio o en otros
lugares, ciertos organismos oficiales u organizaciones privadas, organizaciones
de ayuda de tipo nacional o local, así como los especialistas que prestan
servicios de consejo y orientación:
* visitas a personas con discapacidad
* actividades de atención diurna para personas adultas con discapacidad
* la rehabilitación ocupacional y la capacitación de personas con discapacidad,
siempre que el componente educativo sea limitado
Esta clase no comprende:
- la financiación y administración de los programas de Seguridad Social
obligatoria (véase 84.30)
- las actividades similares a las descritas en esta clase pero con alojamiento
incluido (véase 87.32)
- las actividades de cuidado diurno de niños con discapacidad (véase 88.91)</t>
  </si>
  <si>
    <t>Esta clase comprende también:
- las actividades de las guarderías diurnas para alumnos, incluyendo el cuidado
diurno de niños con discapacidad</t>
  </si>
  <si>
    <t>Esta clase comprende:
- los servicios sociales, de asesoramiento, bienestar social, asilo, orientación y
otras similares, que prestan a individuos o familias en su domicilio o en otros
lugares, ciertos organismos oficiales u organizaciones privadas, organizaciones
de auxilio en caso de catástrofes y organizaciones de ayuda de tipo nacional o
local, así como los especialistas que prestan servicios de consejo y orientación:
* las actividades de asistencia social y orientación de niños y adolescentes
* los servicios de adopción y prevención de malos tratos a la infancia y a otros
colectivos
* el asesoramiento sobre el presupuesto familiar, orientación familiar y
matrimonial
* las actividades de ayuda a la comunidad o al vecindario
* la prestación de auxilio a víctimas de catástrofes, refugiados, inmigrantes, etc.
incluido su alojamiento temporal o prolongado
* la rehabilitación ocupacional y la capacitación de personas desempleadas,
siempre que el componente educativo sea limitado
* la determinación de las personas con derecho a recibir asistencia social,
ayudas para el alquiler de viviendas o cupones para comprar alimentos
* los centros de día para personas sin hogar y otros grupos socialmente
desfavorecidos
* las actividades benéficas como la recaudación de fondos u otras actividades
de apoyo a los servicios sociales
* las actividades de organización de adopción (Febrero 2017)
* la mediación cultural (Febrero 2017)
* las actividades de reasentamiento de refugiados (Febrero 2017)
Esta clase no comprende:
- la financiación y administración de los programas de seguridad social
obligatoria (véase 84.30)
- las actividades similares a las descritas en esta clase pero con alojamiento
incluido (véase 87.90)</t>
  </si>
  <si>
    <t>Esta clase comprende:
- la producción de obras de teatro, conciertos, óperas, espectáculos de danza y
otras actividades escénicas realizadas en directo:
* las actividades de grupos, circos o compañías, orquestas o bandas
* las actividades de artistas individuales como actores, bailarines, músicos,
conferenciantes u oradores
* las actividades de organistas independientes (Febrero 2017)
* las actividades de los modelos de fotos individuales/independientes (Febrero
2017)
Esta clase comprende también:
- las actividades de los modelos independientes
Esta clase no comprende:
- las actividades de los agentes y las agencias personales teatrales y artísticos
(véase 74.90)
- las actividades de selección de reparto (casting) (véase 78.10)</t>
  </si>
  <si>
    <t>Esta clase comprende:
- las actividades complementarias para la producción de obras de teatro,
conciertos, óperas, espectáculos de danza y otras actividades escénicas
realizadas en directo:
* las actividades de directores, productores, diseñadores y constructores de
escenarios, tramoyistas, técnicos de iluminación, etc.
Esta clase comprende también:
- las actividades de los productores o empresarios de eventos artísticos en vivo,
con o sin instalaciones
- la escenografía (Febrero 2017)
- las actividades de los directores de cine (Febrero 2017
- la organización de eventos culturales, como festivales de cine, festivales de
música o de danza (Febrero 2017)
Esta clase no comprende:
- las actividades de los agentes y las agencias personales teatrales y artísticos
(véase 74.90)
- las actividades de selección de reparto (casting) (véase 78.10)</t>
  </si>
  <si>
    <t>Esta clase comprende:
- las actividades de artistas individuales como escultores, pintores, dibujantes
de dibujos animados, grabadores, aguafuertistas, etc.
- las actividades de escritores individuales de cualquier especialidad, incluida la
escritura de ficción, la escritura técnica, etc.
- las actividades de periodistas independientes
- la restauración de obras de arte como cuadros, etc.
- la restauración de policromía interior, la restauración de azulejo de cerámica y
de pintura decorativa (Febrero 2017)
- los textos y composiciones escritas en nombre de terceros (Febrero 2017)
- las actividades de los guionistas (Febrero 2017)
Esta clase no comprende:
- la fabricación de estatuas distintas de las obras artísticas originales (véase
23.70)
- la restauración de órganos y otros instrumentos musicales históricos (véase
33.19)
- la producción de películas cinematográficas y de vídeos (véase 59.15)
- la restauración de muebles (excepto la restauración del tipo realizado en
museos) (véase 95.24)</t>
  </si>
  <si>
    <t>Esta clase comprende:
- la explotación de salas de teatro, salas de conciertos y otras salas de
espectáculos
Esta clase no comprende:
- la explotación de las salas cinematográficas (véase 59.14)
- las actividades de las agencias de venta de entradas (véase 79.90)
- las actividades de museos de todo tipo (véase 91.02)</t>
  </si>
  <si>
    <t>Esta clase comprende:
- las actividades de museos de todo tipo:
* museos de arte, joyería, muebles, trajes, cerámica, orfebrería
* museos de historia natural, ciencia y tecnología, museos de historia, incluidos
los museos militares
* otros museos especializados
* museos al aire libre
Esta clase no comprende:
- las actividades de las galerías de arte comerciales (véase 47.78)
- la restauración de obras de arte y objetos de colecciones de museos (véase
90.03)
- las actividades de las bibliotecas (véase 91.05)
- las actividades de los archivos (véase 91.06)</t>
  </si>
  <si>
    <t>Esta clase comprende:
- la explotación y conservación de lugares y edificios históricos
Esta clase no comprende:
- la renovación y la restauración de lugares y edificios históricos (véase F)</t>
  </si>
  <si>
    <t>Esta clase comprende:
- la gestión de jardines botánicos y zoológicos, incluidos los infantiles
- la gestión de reservas naturales, incluyendo la protección de la vida salvaje,
etc.
Esta clase no comprende:
- los servicios de paisajismo y mantenimiento de jardines, (véase 81.30)
- la explotación de cotos de pesca y de caza deportivas (véase 93.19)</t>
  </si>
  <si>
    <t>Esta clase comprende:
- las actividades de documentación e información de bibliotecas de todo tipo,
salas de lectura, audición o proyección, destinadas a servir al público en
general o a una clientela especializada como estudiantes, científicos,
empleados, y miembros de la biblioteca:
* la creación de colecciones, ya sean especializadas o no
* la catalogación de colecciones
* el préstamo y almacenamiento de libros, mapas, revistas, películas, discos,
cintas, obras de arte, etc.
- bibliotecas y servicios de almacenamiento de fotos y películas</t>
  </si>
  <si>
    <t>Esta clase comprende:
- las actividades de documentación e información de archivos públicos,
destinadas a servir al público en general o a una clientela especializada como
estudiantes, científicos o empleados, así como la gestión de los archivos
oficiales:
* la recuperación con objeto de atender necesidades de información, etc.</t>
  </si>
  <si>
    <t>Esta clase comprende las actividades de juegos de azar y apuestas como:
- la venta de billetes de lotería
- la explotación de máquinas tragaperras
- la explotación de sitios de Internet dedicados a los juegos de azar virtuales
- la correduría de apuestas y otras actividades afines
- la explotación de agencias de apuestas hípicas
- la explotación de casinos, incluidos los "casinos flotantes"
- la suscripción a la aplicación Quiz con premios (Febrero 2017)</t>
  </si>
  <si>
    <t>Esta clase comprende:
- la explotación de instalaciones para eventos deportivos a cubierto o al aire
libre (en lugares abiertos, en recintos o lugares cubiertos, con asientos para
espectadores o sin ellos):
* estadios de fútbol, hockey, cricket o rugby
* pistas para carreras de automóviles, perros o caballos
* piscinas y centros de natación
* estadios de atletismo
* instalaciones y estadios para deportes de invierno
* pabellones de hockey sobre hielo
* canchas de boxeo
* campos de golf
* boleras
- la organización y explotación de acontecimientos deportivos al aire libre o en
recintos cubiertos, con la participación de profesionales o aficionados, por parte
de organizaciones con instalaciones propias
Esta clase comprende también:
- la gestión y la dotación de personal para el funcionamiento de tales
instalaciones
- la gestión de instalaciones de squash (Febrero 2017)
Esta clase no comprende:
- la explotación de telesillas (véase 49.39)
- el alquiler de equipamiento recreativo y deportivo (véase 77.21)
- las actividades de los gimnasios (fitness) (véase 93.13)
- las actividades en parques y playas (véase 93.29)
- la explotación de estaciones de esquí (véase 93.29)</t>
  </si>
  <si>
    <t>Esta clase comprende las actividades de clubes deportivos profesionales,
semiprofesionales o de aficionados que ofrecen a sus miembros la oportunidad
de participar en actividades deportivas.
Esta clase comprende:
- la explotación de clubes deportivos:
* clubes de fútbol
* clubes de bolos
* clubes de natación
* clubes de golf
* clubes de boxeo
* clubes de deportes de invierno
* clubes de ajedrez
* clubes de atletismo
* clubes de tiro, etc.
- la venta de espacio publicitario a través de clubes deportivos (Febrero 2017)
- las actividades de majorettes, como parte de eventos deportivos (Febrero
2017)
Esta clase no comprende:
- la instrucción deportiva impartida por profesores o entrenadores (véase 85.51)
- la explotación de instalaciones deportivas (véase 93.11)
- la organización y dirección de acontecimientos deportivos al aire libre o en
recintos cubiertos, con la participación de profesionales o aficionados, por parte
de clubes deportivos con instalaciones propias (véase 93.11)</t>
  </si>
  <si>
    <t>Esta clase comprende:
- las actividades de clubes e instalaciones de fitness y culturismo
Esta clase no comprende:
- la instrucción deportiva impartida por profesores o entrenadores (véase 85.51)</t>
  </si>
  <si>
    <t>Esta clase comprende:
- las actividades de productores o promotores de eventos deportivos, con o sin
instalaciones
- las actividades por cuenta propia realizadas por deportistas y atletas, jueces y
árbitros, cronometradores, etc.
- las actividades de ligas deportivas y órganos de regulación del deporte
- las actividades relacionadas con la promoción de espectáculos deportivos
- las actividades de las cuadras de caballos y galgos y de las escuderías
participantes en carreras
- la explotación de cotos de pesca y de caza deportivas
- las actividades de los guías de montaña
- las actividades de apoyo a la caza y la pesca deportivas o recreativas
- el suministro de personal y equipo para eventos deportivos (Febrero 2017)
- la venta de espacio publicitario de cuadras de carreras (Febrero 2017)
- la gestión de túneles de viento aerodinámicos verticales (Febrero 2017)
Esta clase no comprende:
- el alquiler de equipo deportivo (véase 77.21)
- las escuelas de deporte y caza (véase 85.51)
- las actividades de instructores, profesores y entrenadores deportivos (véase
85.51)
- la organización y explotación de acontecimientos deportivos al aire libre o en
recintos cubiertos, con la participación de profesionales o aficionados, por parte
de clubes deportivos con o sin instalaciones propias (véase 93.11 y 93.12)
- las actividades en parques y playas (véase 93.29)</t>
  </si>
  <si>
    <t>Esta clase comprende las actividades de los parques de atracciones y los
parques temáticos. Comprende la explotación de diversas atracciones, como las
accionadas por medios mecánicos, atracciones acuáticas, juegos, espectáculos,
exposiciones temáticas y merenderos.
Esta clase comprende también:
- las actividades de los parques acuáticos (Febrero 2017)</t>
  </si>
  <si>
    <t>Esta clase comprende las actividades relacionadas con el entretenimiento y las
actividades recreativas (excepto las de parques de atracciones y parques
temáticos), no clasificadas en otros apartados:
- la explotación de juegos accionados con monedas
- las actividades de los parques recreativos (sin alojamiento)
- las actividades de las ludotecas
- la explotación de instalaciones de transporte recreativo, por ejemplo, puertos
deportivos
- la explotación de estaciones de esquí
- el alquiler de equipos de recreo y ocio como parte integral de instalaciones
recreativas
- las ferias y muestras de índole recreativa
- las actividades en playas, incluido el alquiler de instalaciones y equipos como
baños, taquillas, sillas, etc.
- las actividades de socorristas en playas y piscinas
- la explotación de salas de baile
Esta clase comprende también:
- las actividades de productores o empresarios de eventos en vivo distintos de
los espectáculos artísticos o deportivos, con o sin instalaciones
- la explotación de salas de ordenadores para jugar a juegos de ordenador
(Febrero 2017)
- la explotación de dispositivos de entretenimiento en autoservicio como
mecedoras / caballos / coches / naves espaciales, etc. (Febrero 2017)
- las actividades de airsoft y paintball (Febrero 2017)
Esta clase no comprende:
- la explotación de teleféricos, funiculares, telebarquillas y telesillas (véase
49.39)
- los cruceros de pesca (véase 50.10 y 50.30)
- la provisión de espacio e instalaciones para estancias de corta duración de
visitantes en parques recreativos y bosques (véase 55.30)
- los campamentos para remolques, campings, campamentos de recreo, caza y
pesca (véase 55.30)
- las actividades de los discobares y discopubs (donde la actividad
predominante es servir bebidas) (véase 56.30)
- los grupos teatrales y circenses (véase 90.01)</t>
  </si>
  <si>
    <t>Esta clase comprende:
- las actividades de las organizaciones cuyos miembros se interesan
principalmente por el desarrollo y la prosperidad de las empresas de un
determinado sector empresarial o comercial, incluida la agricultura y ganadería,
o por la situación y el crecimiento económicos de una determinada zona
geográfica o subdivisión política, independientemente del sector empresarial
- las actividades de las federaciones de dichas asociaciones
- las actividades de las cámaras de comercio, las corporaciones empresariales y
organismos similares
- la difusión de información, la representación ante organismos públicos, las
relaciones públicas y las negociaciones laborales de asociaciones empresariales
y patronales
Esta clase no comprende:
- las actividades de sindicatos (véase 94.20)</t>
  </si>
  <si>
    <t>Esta clase comprende:
- las actividades de organizaciones cuyos miembros se interesan principalmente
en una disciplina científica, práctica profesional o esfera técnica concreta, como
las asociaciones médicas, jurídicas o contables, las asociaciones de ingenieros
o de arquitectos, etc.
- las actividades de asociaciones de especialistas en el campo científico,
académico o cultural, como asociaciones de escritores, pintores, artistas de
diversos tipos, periodistas, etc.
- la difusión de información, el establecimiento y la supervisión del
cumplimiento de normas profesionales, la representación ante los organismos
de la Administración y las relaciones públicas de las asociaciones profesionales
Esta clase comprende también:
- las actividades de las sociedades científicas
Esta clase no comprende:
- la educación impartida por estas organizaciones (véase 85)</t>
  </si>
  <si>
    <t>Esta clase comprende:
- la promoción de los intereses de los empleados integrados en organizaciones
sindicales y laborales
Esta clase comprende también:
- las actividades de las asociaciones de trabajadores por cuenta ajena que se
interesan principalmente por la representación de sus intereses en relación a
los salarios y la situación laboral, y por la adopción de medidas concertadas a
través de su organización
- las actividades de los sindicatos de empresa, de los sindicatos sectoriales y de
las organizaciones sindicales agrupadas según criterios regionales,
organizativos o de otro tipo
Esta clase no comprende:
- la educación impartida por estas organizaciones (véase 85)
- las actividades de los sindicatos de estudiantes (véase 94.99)</t>
  </si>
  <si>
    <t>Esta clase comprende:
- las actividades de organizaciones religiosas y de personas que atienden
directamente a los feligreses en iglesias, mezquitas, templos, sinagogas y otros
lugares
- las actividades de monasterios, conventos y organizaciones similares
- las actividades de retiro religioso
Esta clase comprende también:
- las actividades de servicios fúnebres religiosos
Esta clase no comprende:
- la educación impartida por estas organizaciones (véase 85)
- la asistencia sanitaria prestada por estas organizaciones (véase 86)
- la asistencia social prestada por estas organizaciones (véase 87 y 88)</t>
  </si>
  <si>
    <t>Esta clase comprende:
- las actividades de organizaciones políticas y de sus organizaciones auxiliares
como, por ejemplo, las juveniles de los partidos políticos. Estas organizaciones
se dedican principalmente a influir en la toma de decisiones de los organismos
de la administración colocando a sus afiliados o simpatizantes en puestos
políticos y conlleva la difusión de información, las relaciones públicas, la
recaudación de fondos, etc.</t>
  </si>
  <si>
    <t>Esta clase comprende:
- las organizaciones (no directamente ligadas a un partido político) que
defienden una causa o alternativa de carácter público mediante campañas de
educación del público, influencia política, recaudación de fondos, etc.:
* los movimientos de protesta o las iniciativas cívicas
* los movimientos ecológicos y de defensa del medio ambiente
* las organizaciones que prestan apoyo a servicios municipales y educativos
n.c.o.p.
* las organizaciones que buscan la protección y mejora de la situación de
determinados grupos, por ejemplo, grupos étnicos o minoritarios
* las asociaciones con fines patrióticos, incluidas las asociaciones de veteranos
de guerra
- las asociaciones de consumidores
- las asociaciones de automovilistas
- las asociaciones dedicadas a entablar relaciones sociales tales como los clubes
rotarios, las logias, etc.
- las asociaciones juveniles, las asociaciones, clubes y sindicatos de estudiantes,
etc.
- las asociaciones para la práctica de actividades o aficiones culturales o
recreativas (excepto deportes o juegos) como, por ejemplo, los clubes literarios,
de poesía y de bibliófilos, de historia, de jardinería, de cine y fotografía, de
música y arte, de artesanía o de coleccionistas, los clubes sociales, comparsas
de carnaval, etc.
Esta clase comprende también:
- las actividades de concesión de ayudas por asociaciones u otras entidades
Esta clase no comprende:
- las actividades benéficas como la recaudación de fondos u otras actividades
de apoyo a los servicios sociales (véase 88.99)
- las actividades de las organizaciones y grupos artísticos profesionales (véase
90.0)
- las actividades de clubes deportivos (véase 93.12)
- las actividades de asociaciones profesionales (véase 94.12)</t>
  </si>
  <si>
    <t>Esta clase comprende la reparación de equipos electrónicos, como
ordenadores, equipos informáticos y periféricos.
Esta clase comprende la reparación y el mantenimiento de:
- ordenadores de sobremesa
- ordenadores portátiles
- unidades de disco magnéticas, unidades de memoria flash y otros dispositivos
de almacenamiento
- unidades de disco ópticas (por ejemplo, CD-RW, CD-ROM, DVD-ROM, DVDRW)
- impresoras
- monitores
- teclados
- ratones, joysticks y accesorios trackball
- módems informáticos internos y externos
- terminales informáticos especializados
- servidores informáticos
- escáneres, incluidos los lectores de códigos de barras
- lectores de tarjetas inteligentes
- cascos de realidad virtual
- proyectores informáticos
Esta clase comprende también la reparación y el mantenimiento de:
- terminales informáticos, como los cajeros automáticos (ATM), los terminales
de punto de venta, no operados mecánicamente
- ordenadores de mano (PDA)
- la renovación de CDs y DVDs (Febrero 2017)
Esta clase no comprende:
- la reparación y el mantenimiento de módems de equipo portador (véase 95.12)</t>
  </si>
  <si>
    <t>Esta clase comprende la reparación y el mantenimiento de equipos de
comunicación como:
- teléfonos inalámbricos
- teléfonos móviles
- módems de equipo portador
- aparatos de fax
- equipos de transmisión para comunicaciones (por ejemplo, enrutadores
(routers), puentes (bridges), módems)
- equipos de radio de transmisión-recepción
- cámaras de televisión y vídeo de uso profesional</t>
  </si>
  <si>
    <t>Esta clase comprende la reparación y el mantenimiento de productos de
electrónica de consumo:
- reparación de productos de electrónica de consumo:
* receptores de radio y televisión
* magnetoscopios (VCR)
* reproductores de CD
* cámaras de vídeo de uso doméstico</t>
  </si>
  <si>
    <t>Esta clase comprende la reparación y el mantenimiento de aparatos domésticos
y de equipos para el hogar y el jardín:
- reparación y mantenimiento de aparatos domésticos:
* frigoríficos, hornos, lavadoras, secadoras, equipos de aire acondicionado, etc.
- reparación y mantenimiento de equipos para el hogar y el jardín:
* máquinas cortacésped, aspiradores de nieve y hojas, podadoras para setos,
etc.
Esta clase no comprende:
- la reparación de herramientas eléctricas manuales (véase 33.12)
- la reparación de sistemas de aire acondicionado central (véase 43.22)</t>
  </si>
  <si>
    <t>Esta clase comprende:
- la reparación y el mantenimiento de calzado, maletas, artículos de cuero y
similares
- el arreglo de tacones</t>
  </si>
  <si>
    <t>Esta clase comprende:
- el retapizado, la aplicación de nuevos acabados, la reparación y la restauración
de mobiliario y enseres domésticos, incluido el mobiliario de oficina</t>
  </si>
  <si>
    <t>Esta clase comprende:
- la reparación de relojes y sus componentes, como las cajas de todo tipo de
materiales, mecanismos, cronómetros, etc.
- la reparación de artículos de joyería
Esta clase comprende también:
- los servicios rápidos de grabado de metales
Esta clase no comprende:
- el grabado industrial de metales (véase 25.61)
- la reparación de relojes registradores, matasellos, cerraduras temporizadas y
dispositivos similares dedicados al registro del tiempo (véase 33.13)</t>
  </si>
  <si>
    <t>Esta clase comprende:
- la reparación de bicicletas
- la reparación y arreglo de prendas de vestir
- la reparación de artículos deportivos (excepto armas deportivas) y de material
de acampada
- la reparación de libros
- la reparación de instrumentos musicales (excepto órganos e instrumentos
musicales históricos)
- la reparación de juguetes y artículos similares
- la afinación de pianos
- los servicios de duplicado de llaves
- la instalación y reparación de cerraduras
Esta clase no comprende:
- la reparación de herramientas eléctricas manuales (véase 33.12)
- la reparación de armas deportivas y recreativas (véase 33.11)</t>
  </si>
  <si>
    <t>Esta clase comprende:
- las actividades de lavado, limpieza en seco, planchado, etc. de todo tipo de
prendas de vestir (incluso prendas de piel) y otros artículos textiles, que se
realizan a máquina, a mano o en máquinas accionadas con monedas para el
público en general o para clientes industriales o comerciales
- la recogida y entrega de ropa para lavandería
- el lavado de alfombras y tapices con espuma y la limpieza de cortinas, ya sea
en las instalaciones del cliente o no
- la provisión de ropa blanca, uniformes de trabajo y similares realizada por
lavanderías
- los servicios de suministro de pañales
Esta clase no comprende:
- el alquiler de prendas de vestir distintas de los uniformes de trabajo, aunque la
limpieza de dichos productos formen parte integrante de la actividad (véase
77.29)
- la reparación y el arreglo de prendas de vestir (véase 95.29)</t>
  </si>
  <si>
    <t>Esta clase comprende:
- las actividades de lavado, corte, peinado, teñido, aplicación de mechas,
ondulación y alisado del cabello y otras actividades similares para hombres y
mujeres
- el afeitado y recorte de la barba
- los masajes faciales, manicura, pedicura, maquillaje, etc.
- el diseño de pelo (Febrero 2017)
- el maquillaje permanente (Febrero 2017)
Esta clase no comprende:
- la fabricación de pelucas (Febrero 2017)</t>
  </si>
  <si>
    <t>Esta clase comprende:
- la sepultura e incineración de cadáveres humanos o de animales y otras
actividades relacionadas con las mismas:
* la preparación del cadáver para su inhumación o cremación y los servicios de
embalsamamiento
* la prestación de servicios de inhumación o cremación
* el alquiler de locales destinados a velatorios
- el alquiler o venta de tumbas
- el mantenimiento de tumbas y mausoleos
Esta clase no comprende:
- los servicios de jardinería en cementerios (véase 81.30)
- las actividades de servicios fúnebres religiosos (véase 94.91)</t>
  </si>
  <si>
    <t>Esta clase comprende:
- las actividades de baños turcos, saunas, baños de vapor, solariums, salones
de adelgazamiento y masaje, etc.
Esta clase no comprende:
- el masaje médico y terapéutico (véase 86.90)
- las actividades de clubes e instalaciones de fitness y culturismo (véase 93.13)</t>
  </si>
  <si>
    <t>Esta clase comprende:
- las actividades de astrología y espiritismo
- las actividades de contratación de acompañantes, las actividades de las
agencias de contactos y los servicios de las agencias matrimoniales
- los servicios para animales de compañía, como alojamiento, cepillado,
cuidado y adiestramiento, incluidas las perreras municipales
- las actividades de genealogía
- las actividades de estudios de tatuaje y piercing
- los limpiabotas, los maleteros, los aparcacoches, etc.
- la explotación por concesión de máquinas de servicios personales accionadas
con monedas (fotomatones, básculas, máquinas para medir la presión arterial,
taquillas accionadas con monedas, etc.)
- las actividades de redes de contactos de citas u otro tipo (Febrero 2017)
- las actividades de artistas de tatuaje, usando sustancias biológicas (como
henna) para su decoración temporal (Febrero 2017)
- las actividades de encantadores de caballos (Febrero 2017)
- las actividades de alojamiento a cambio del cuidado de la casa "Housesitting"
(Febrero 2017)
- las actividades de sanadores (Febrero 2017)
Esta clase no comprende:
- los servicios veterinarios (véase 75.00)
- la explotación de lavadoras activadas con monedas (véase 96.01)
- la explotación de máquinas tragaperras y máquinas de videojuegos
accionadas con monedas (véase 92.00)</t>
  </si>
  <si>
    <t>Esta clase comprende las actividades de los hogares como empleadores de
personal doméstico, como doncellas, cocineros, camareros, ayudas de cámara,
mayordomos, lavanderas, jardineros, porteros, mozos de cuadra, chóferes,
conserjes, gobernantas, niñeras, preceptores, secretarios, etc.
Esta categoría permite al personal doméstico empleado declarar la actividad de
su empleador en los censos o estudios, aunque el empleador sea un particular.
El producto obtenido mediante esta actividad es consumido por el propio hogar
empleador.
Esta clase no comprende:
- la prestación de servicios como los de cocina, jardinería, etc. por proveedores
de servicios independientes (empresas o personas) (véase con arreglo al tipo de
servicio)</t>
  </si>
  <si>
    <t>Act ividades de los hogares como productores de bienes para uso propio</t>
  </si>
  <si>
    <t>Esta clase comprende las actividades de los hogares como productores de
bienes de subsistencia, es decir, las actividades de los hogares que producen
bienes diversos para su propia subsistencia. Esas actividades incluyen la caza y
la recolección, la agricultura, la construcción de viviendas y la confección de
prendas de vestir y otros bienes producidos por un hogar para su propia
subsistencia.
Si los hogares también se dedican a la producción de bienes para el mercado,
se clasifican en la categoría de la CNAE correspondiente a dicha producción. Si
se dedican principalmente a la producción de bienes de subsistencia
específicos, se clasifican en la categoría de la CNAE correspondiente a dicha
producción.</t>
  </si>
  <si>
    <t>Act ividades de los hogares como productores de servicios para uso propio</t>
  </si>
  <si>
    <t>Esta clase comprende las actividades de los hogares como productores de
servicios para su propia subsistencia. Estas actividades comprenden la cocina,
la enseñanza, el cuidado de los miembros del hogar y otros servicios que el
hogar produce para su propia subsistencia.
Si los hogares también se dedican a la producción de diversos bienes con fines
de subsistencia, se clasifican en las actividades de los hogares como
productores de bienes para su propia subsistencia.</t>
  </si>
  <si>
    <t>Esta clase comprende:
- las actividades de organizaciones internacionales, como las Naciones Unidas y
sus organismos especializados, órganos regionales, etc., el Fondo Monetario
Internacional, el Banco Mundial, la Organización Mundial de Aduanas, la
Organización de Cooperación y Desarrollo Económicos, la Organización de
Países Exportadores de Petróleo, las Comunidades Europeas, la Asociación
Europea de Libre Comercio, etc.
Esta clase comprende también:
- las actividades de misiones consulares y diplomáticas cuando se consideran
en función de su país de localización y no del país al que representan</t>
  </si>
  <si>
    <t>CÁLCULO 365 / 545 DÍAS DE INCAPACIDAD TEMPORAL</t>
  </si>
  <si>
    <t>FECHA BAJA</t>
  </si>
  <si>
    <t>Solo indicar fecha de baja</t>
  </si>
  <si>
    <t>Contingencia Común / Accidente no Laboral</t>
  </si>
  <si>
    <t>Días de Proceso Actual</t>
  </si>
  <si>
    <t>Fecha 365 días</t>
  </si>
  <si>
    <t>Fecha 545 días</t>
  </si>
  <si>
    <t>Fecha 120 días</t>
  </si>
  <si>
    <t>COTIZACIÓN EMPRESARIAL &amp; OBRERA</t>
  </si>
  <si>
    <t>Clave del Contrato</t>
  </si>
  <si>
    <t>DURACIÓN</t>
  </si>
  <si>
    <t>JORNADA</t>
  </si>
  <si>
    <t>Base de cotización</t>
  </si>
  <si>
    <t>Cotización AT</t>
  </si>
  <si>
    <t>Concepto</t>
  </si>
  <si>
    <t>EMPRESA</t>
  </si>
  <si>
    <t>TRABAJADOR</t>
  </si>
  <si>
    <t>Contingencias comunes</t>
  </si>
  <si>
    <t>Accidentes de trabajo y enfermedades profesionales</t>
  </si>
  <si>
    <t>Desempleo</t>
  </si>
  <si>
    <t>Fondo de Garantía Salarial</t>
  </si>
  <si>
    <t>Formación Profesional</t>
  </si>
  <si>
    <t>TOTAL</t>
  </si>
  <si>
    <t>TOTAL aportación</t>
  </si>
  <si>
    <t>COTIZACIÓN ADICIONAL HORAS EXTRAORDINARIAS</t>
  </si>
  <si>
    <t>Horas extraordinarias fuerza mayor</t>
  </si>
  <si>
    <t>Resto horas extraordinarias</t>
  </si>
  <si>
    <t>CONTINGENCIAS SEGURIDAD SOCIAL</t>
  </si>
  <si>
    <t>Trabajador</t>
  </si>
  <si>
    <t>Total</t>
  </si>
  <si>
    <t>SEGÚN CNAE</t>
  </si>
  <si>
    <t>No cotiza</t>
  </si>
  <si>
    <t>OTROS CONCEPTOS RECAUDACIÓN CONJUNTA</t>
  </si>
  <si>
    <t>Tipo general</t>
  </si>
  <si>
    <t>Contrato duración determinada Tiempo completo</t>
  </si>
  <si>
    <t>Contrato duración determinada Tiempo parcial</t>
  </si>
  <si>
    <t>Cotización adicional horas extraordinarias</t>
  </si>
  <si>
    <r>
      <rPr>
        <b/>
        <sz val="8"/>
        <rFont val="Calibri"/>
        <family val="2"/>
      </rPr>
      <t>CLAVE</t>
    </r>
  </si>
  <si>
    <r>
      <rPr>
        <b/>
        <sz val="9"/>
        <rFont val="Arial"/>
        <family val="2"/>
      </rPr>
      <t>CARACTERÍSTICAS DEL CONTRATO</t>
    </r>
  </si>
  <si>
    <r>
      <rPr>
        <sz val="8"/>
        <rFont val="Arial"/>
        <family val="2"/>
      </rPr>
      <t>INDEFINIDO</t>
    </r>
  </si>
  <si>
    <r>
      <rPr>
        <sz val="8"/>
        <rFont val="Arial"/>
        <family val="2"/>
      </rPr>
      <t>TIEMPO COMPLETO</t>
    </r>
  </si>
  <si>
    <r>
      <rPr>
        <sz val="8"/>
        <rFont val="Arial"/>
        <family val="2"/>
      </rPr>
      <t>ORDINARIO</t>
    </r>
  </si>
  <si>
    <r>
      <rPr>
        <sz val="8"/>
        <rFont val="Arial"/>
        <family val="2"/>
      </rPr>
      <t>FOMENTO CONTRATACIÓN INDEFINIDA</t>
    </r>
  </si>
  <si>
    <r>
      <rPr>
        <sz val="8"/>
        <rFont val="Arial"/>
        <family val="2"/>
      </rPr>
      <t>TRANSFORMACIÓN CONTRATO TEMPORAL</t>
    </r>
  </si>
  <si>
    <r>
      <rPr>
        <sz val="8"/>
        <rFont val="Arial"/>
        <family val="2"/>
      </rPr>
      <t>PERSONAS CON DISCAPACIDAD</t>
    </r>
  </si>
  <si>
    <r>
      <rPr>
        <sz val="8"/>
        <rFont val="Arial"/>
        <family val="2"/>
      </rPr>
      <t>INICIAL</t>
    </r>
  </si>
  <si>
    <r>
      <rPr>
        <sz val="8"/>
        <rFont val="Arial"/>
        <family val="2"/>
      </rPr>
      <t>TIEMPO PARCIAL</t>
    </r>
  </si>
  <si>
    <r>
      <rPr>
        <sz val="8"/>
        <rFont val="Arial"/>
        <family val="2"/>
      </rPr>
      <t>FIJO DISCONTINUO</t>
    </r>
  </si>
  <si>
    <r>
      <rPr>
        <sz val="8"/>
        <rFont val="Arial"/>
        <family val="2"/>
      </rPr>
      <t>DURACIÓN DETERMINADA</t>
    </r>
  </si>
  <si>
    <r>
      <rPr>
        <sz val="8"/>
        <rFont val="Arial"/>
        <family val="2"/>
      </rPr>
      <t>OBRA O SERVICIO DETERMINADO</t>
    </r>
  </si>
  <si>
    <r>
      <rPr>
        <sz val="8"/>
        <rFont val="Arial"/>
        <family val="2"/>
      </rPr>
      <t>EVENTUAL CIRCUNSTANCIAS DE LA PRODUCCIÓN</t>
    </r>
  </si>
  <si>
    <r>
      <rPr>
        <sz val="8"/>
        <rFont val="Arial"/>
        <family val="2"/>
      </rPr>
      <t>TEMPORAL</t>
    </r>
  </si>
  <si>
    <r>
      <rPr>
        <sz val="8"/>
        <rFont val="Arial"/>
        <family val="2"/>
      </rPr>
      <t>CARÁCTER ADMINISTRATIVO</t>
    </r>
  </si>
  <si>
    <r>
      <rPr>
        <sz val="8"/>
        <rFont val="Arial"/>
        <family val="2"/>
      </rPr>
      <t>INTERINIDAD</t>
    </r>
  </si>
  <si>
    <r>
      <rPr>
        <sz val="8"/>
        <rFont val="Arial"/>
        <family val="2"/>
      </rPr>
      <t>RELEVO</t>
    </r>
  </si>
  <si>
    <r>
      <rPr>
        <sz val="8"/>
        <rFont val="Arial"/>
        <family val="2"/>
      </rPr>
      <t>EMPRESAS DE INSERCIÓN</t>
    </r>
  </si>
  <si>
    <r>
      <rPr>
        <sz val="8"/>
        <rFont val="Arial"/>
        <family val="2"/>
      </rPr>
      <t>EVENTUAL CIRCUSTANCIAS DE LA PRODUCCIÓN</t>
    </r>
  </si>
  <si>
    <r>
      <rPr>
        <sz val="8"/>
        <rFont val="Arial"/>
        <family val="2"/>
      </rPr>
      <t>JUBILADO PARCIAL</t>
    </r>
  </si>
  <si>
    <t>Provincia</t>
  </si>
  <si>
    <t>Correo electrónico</t>
  </si>
  <si>
    <t>A CORUÑA</t>
  </si>
  <si>
    <t>acredita.inss-a-coruna.empresas@seg-social.es</t>
  </si>
  <si>
    <t>ALAVA</t>
  </si>
  <si>
    <t>acredita.inss-alava.empresas@seg-social.es</t>
  </si>
  <si>
    <t>ALBACETE</t>
  </si>
  <si>
    <t>acredita.inss-albacete.empresas@seg-social.es</t>
  </si>
  <si>
    <t>ALICANTE</t>
  </si>
  <si>
    <t>acredita.inss-alicante.empresas@seg-social.es</t>
  </si>
  <si>
    <t>ALMERIA</t>
  </si>
  <si>
    <t>acredita.inss-almeria.empresas@seg-social.es</t>
  </si>
  <si>
    <t>ASTURIAS</t>
  </si>
  <si>
    <t>acredita.inss-asturias.empresas@seg-social.es</t>
  </si>
  <si>
    <t>AVILA</t>
  </si>
  <si>
    <t>acredita.inss-avila.empresas@seg-social.es</t>
  </si>
  <si>
    <t>BADAJOZ</t>
  </si>
  <si>
    <t>acredita.inss-badajoz.empresas@seg-social.es</t>
  </si>
  <si>
    <t>BALEARES</t>
  </si>
  <si>
    <t>acredita.inss-baleares.empresas@seg-social.es</t>
  </si>
  <si>
    <t>BARCELONA</t>
  </si>
  <si>
    <t>acredita.inss-barcelona.empresas@seg-social.es</t>
  </si>
  <si>
    <t>BIZKAIA</t>
  </si>
  <si>
    <t>acredita.inss-bizkaia.empresas@seg-social.es</t>
  </si>
  <si>
    <t>BURGOS</t>
  </si>
  <si>
    <t>acredita.inss-burgos.empresas@seg-social.es</t>
  </si>
  <si>
    <t>CACERES</t>
  </si>
  <si>
    <t>acredita.inss-caceres.empresas@seg-social.es</t>
  </si>
  <si>
    <t>CADIZ</t>
  </si>
  <si>
    <t>acredita.inss-cadiz.empresas@seg-social.es</t>
  </si>
  <si>
    <t>CANTABRIA</t>
  </si>
  <si>
    <t>acredita.inss-cantabria.empresas@seg-social.es</t>
  </si>
  <si>
    <t>CASTELLON</t>
  </si>
  <si>
    <t>acredita.inss-castellon.empresas@seg-social.es</t>
  </si>
  <si>
    <t>CEUTA</t>
  </si>
  <si>
    <t>acredita.inss-ceuta.empresas@seg-social.es</t>
  </si>
  <si>
    <t>CIUDAD REAL</t>
  </si>
  <si>
    <t>acredita.inss-ciudad-real.empresas@seg-social.es</t>
  </si>
  <si>
    <t>CORDOBA</t>
  </si>
  <si>
    <t>acredita.inss-cordoba.empresas@seg-social.es</t>
  </si>
  <si>
    <t>CUENCA</t>
  </si>
  <si>
    <t>acredita.inss-cuenca.empresas@seg-social.es</t>
  </si>
  <si>
    <t>GIPUZKOA</t>
  </si>
  <si>
    <t>acredita.inss-gipuzkoa.empresas@seg-social.es</t>
  </si>
  <si>
    <t>GIRONA</t>
  </si>
  <si>
    <t>acredita.inss-girona.empresas@seg-social.es</t>
  </si>
  <si>
    <t>GRANADA</t>
  </si>
  <si>
    <t>acredita.inss-granada.empresas@seg-social.es</t>
  </si>
  <si>
    <t>GUADALAJARA</t>
  </si>
  <si>
    <t>acredita.inss-guadalajara.empresas@seg-social.es</t>
  </si>
  <si>
    <t>HUELVA</t>
  </si>
  <si>
    <t>acredita.inss-huelva.empresas@seg-social.es</t>
  </si>
  <si>
    <t>HUESCA</t>
  </si>
  <si>
    <t>acredita.inss-huesca.empresas@seg-social.es</t>
  </si>
  <si>
    <t>JAEN</t>
  </si>
  <si>
    <t>acredita.inss-jaen.empresas@seg-social.es</t>
  </si>
  <si>
    <t>LA-RIOJA</t>
  </si>
  <si>
    <t>acredita.inss-la-rioja.empresas@seg-social.es</t>
  </si>
  <si>
    <t>LAS-PALMAS</t>
  </si>
  <si>
    <t>acredita.inss-las-palmas .empresas@seg-social.es</t>
  </si>
  <si>
    <t>LEON</t>
  </si>
  <si>
    <t>acredita.inss-leon.empresas@seg-social.es</t>
  </si>
  <si>
    <t>LLEIDA</t>
  </si>
  <si>
    <t>acredita.inss-lleida.empresas@seg-social.es</t>
  </si>
  <si>
    <t>LUGO</t>
  </si>
  <si>
    <t>acredita.inss-lugo.empresas@seg-social.es</t>
  </si>
  <si>
    <t>MADRID</t>
  </si>
  <si>
    <t>acredita.inss-madrid.empresas@seg-social.es</t>
  </si>
  <si>
    <t>MALAGA</t>
  </si>
  <si>
    <t>acredita.inss-malaga.empresas@seg-social.es</t>
  </si>
  <si>
    <t>MELILLA</t>
  </si>
  <si>
    <t>acredita.inss-melilla.empresas@seg-social.es</t>
  </si>
  <si>
    <t>MURCIA</t>
  </si>
  <si>
    <t>acredita.inss-murcia.empresas@seg-social.es</t>
  </si>
  <si>
    <t>NAVARRA</t>
  </si>
  <si>
    <t>acredita.inss-navarra.empresas@seg-social.es</t>
  </si>
  <si>
    <t>OURENSE</t>
  </si>
  <si>
    <t>acredita.inss-ourense.empresas@seg-social.es</t>
  </si>
  <si>
    <t>PALENCIA</t>
  </si>
  <si>
    <t>acredita.inss-palencia.empresas@seg-social.es</t>
  </si>
  <si>
    <t>PONTEVEDRA</t>
  </si>
  <si>
    <t>acredita.inss-pontevedra.empresas@seg-social.es</t>
  </si>
  <si>
    <t>SALAMANCA</t>
  </si>
  <si>
    <t>acredita.inss-salamanca.empresas@seg-social.es</t>
  </si>
  <si>
    <t>SEGOVIA</t>
  </si>
  <si>
    <t>acredita.inss-segovia.empresas@seg-social.es</t>
  </si>
  <si>
    <t>SEVILLA</t>
  </si>
  <si>
    <t>acredita.inss-sevilla.empresas@seg-social.es</t>
  </si>
  <si>
    <t>SORIA</t>
  </si>
  <si>
    <t>acredita.inss-soria.empresas@seg-social.es</t>
  </si>
  <si>
    <t>TARRAGONA</t>
  </si>
  <si>
    <t>acredita.inss-tarragona.empresas@seg-social.es</t>
  </si>
  <si>
    <t>TENERIFE</t>
  </si>
  <si>
    <t>acredita.inss-tenerife.empresas@seg-social.es</t>
  </si>
  <si>
    <t>TERUEL</t>
  </si>
  <si>
    <t>acredita.inss-teruel.empresas@seg-social.es</t>
  </si>
  <si>
    <t>TOLEDO</t>
  </si>
  <si>
    <t>acredita.inss-toledo.empresas@seg-social.es</t>
  </si>
  <si>
    <t>VALENCIA</t>
  </si>
  <si>
    <t>acredita.inss-valencia.empresas@seg-social.es</t>
  </si>
  <si>
    <t>VALLADOLID</t>
  </si>
  <si>
    <t>acredita.inss-valladolid.empresas@seg-social.es</t>
  </si>
  <si>
    <t>ZAMORA</t>
  </si>
  <si>
    <t>acredita.inss-zamora.empresas@seg-social.es</t>
  </si>
  <si>
    <t>ZARAGOZA</t>
  </si>
  <si>
    <t>acredita.inss-zaragoza.empresas@seg-social.es</t>
  </si>
  <si>
    <t>IMPORTANTE: SE PUEDEN VARIAR LOS CAMPOS DE COLOR VERDE</t>
  </si>
  <si>
    <t>Pulsando sobre la dirección mail se abrirá el cliente de correo electrónico</t>
  </si>
  <si>
    <t>COMPROBACIÓN DEDUCCIONES</t>
  </si>
  <si>
    <t>BUSCADOR CNAE</t>
  </si>
  <si>
    <t>CÓMPUTO DE DÍAS DE BAJA MÉDICA</t>
  </si>
  <si>
    <t>COTIZACIONES</t>
  </si>
  <si>
    <t>ACREDIT@</t>
  </si>
  <si>
    <t>ÍNDICE</t>
  </si>
  <si>
    <t>Volver al Índice</t>
  </si>
  <si>
    <t>AYUDA GESTIÓN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</si>
</sst>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52" x14ac:knownFonts="1">
    <font>
      <sz val="11"/>
      <color theme="1"/>
      <name val="Calibri"/>
      <family val="2"/>
      <scheme val="minor"/>
    </font>
    <font>
      <sz val="11"/>
      <color theme="1"/>
      <name val="Calibri"/>
      <family val="2"/>
      <scheme val="minor"/>
    </font>
    <font>
      <u/>
      <sz val="11"/>
      <color theme="10"/>
      <name val="Calibri"/>
      <family val="2"/>
      <scheme val="minor"/>
    </font>
    <font>
      <b/>
      <u/>
      <sz val="11"/>
      <color rgb="FFFF0000"/>
      <name val="Calibri"/>
      <family val="2"/>
      <scheme val="minor"/>
    </font>
    <font>
      <sz val="14"/>
      <color theme="1"/>
      <name val="Calibri"/>
      <family val="2"/>
      <scheme val="minor"/>
    </font>
    <font>
      <b/>
      <sz val="12"/>
      <color theme="1"/>
      <name val="Calibri"/>
      <family val="2"/>
      <scheme val="minor"/>
    </font>
    <font>
      <sz val="10"/>
      <color theme="1"/>
      <name val="Calibri"/>
      <family val="2"/>
      <scheme val="minor"/>
    </font>
    <font>
      <sz val="10"/>
      <name val="Arial"/>
      <family val="2"/>
    </font>
    <font>
      <b/>
      <sz val="11"/>
      <color theme="0"/>
      <name val="Calibri"/>
      <family val="2"/>
      <scheme val="minor"/>
    </font>
    <font>
      <b/>
      <sz val="11"/>
      <color theme="1"/>
      <name val="Calibri"/>
      <family val="2"/>
      <scheme val="minor"/>
    </font>
    <font>
      <sz val="11"/>
      <name val="Calibri"/>
      <family val="2"/>
      <scheme val="minor"/>
    </font>
    <font>
      <b/>
      <sz val="12"/>
      <color theme="0"/>
      <name val="Calibri"/>
      <family val="2"/>
      <scheme val="minor"/>
    </font>
    <font>
      <b/>
      <sz val="10"/>
      <color theme="1"/>
      <name val="Calibri"/>
      <family val="2"/>
      <scheme val="minor"/>
    </font>
    <font>
      <b/>
      <sz val="10"/>
      <color theme="0"/>
      <name val="Calibri"/>
      <family val="2"/>
      <scheme val="minor"/>
    </font>
    <font>
      <sz val="10"/>
      <color theme="0"/>
      <name val="Calibri"/>
      <family val="2"/>
      <scheme val="minor"/>
    </font>
    <font>
      <b/>
      <sz val="20"/>
      <color theme="1"/>
      <name val="Calibri"/>
      <family val="2"/>
      <scheme val="minor"/>
    </font>
    <font>
      <b/>
      <sz val="24"/>
      <color theme="1"/>
      <name val="Calibri"/>
      <family val="2"/>
      <scheme val="minor"/>
    </font>
    <font>
      <sz val="11"/>
      <color theme="0"/>
      <name val="Calibri"/>
      <family val="2"/>
      <scheme val="minor"/>
    </font>
    <font>
      <b/>
      <sz val="12"/>
      <color rgb="FFC00000"/>
      <name val="Calibri"/>
      <family val="2"/>
      <scheme val="minor"/>
    </font>
    <font>
      <b/>
      <sz val="20"/>
      <color theme="4" tint="-0.249977111117893"/>
      <name val="Calibri"/>
      <family val="2"/>
      <scheme val="minor"/>
    </font>
    <font>
      <b/>
      <sz val="12"/>
      <name val="Arial"/>
      <family val="2"/>
    </font>
    <font>
      <sz val="10"/>
      <color rgb="FF000000"/>
      <name val="Arial"/>
      <family val="2"/>
    </font>
    <font>
      <b/>
      <sz val="14"/>
      <color rgb="FF000000"/>
      <name val="Arial"/>
      <family val="2"/>
    </font>
    <font>
      <b/>
      <sz val="14"/>
      <color theme="1"/>
      <name val="Calibri"/>
      <family val="2"/>
      <scheme val="minor"/>
    </font>
    <font>
      <b/>
      <sz val="14"/>
      <color theme="0"/>
      <name val="Calibri"/>
      <family val="2"/>
      <scheme val="minor"/>
    </font>
    <font>
      <b/>
      <i/>
      <sz val="11"/>
      <color theme="1"/>
      <name val="Calibri"/>
      <family val="2"/>
      <scheme val="minor"/>
    </font>
    <font>
      <sz val="9"/>
      <color indexed="81"/>
      <name val="Tahoma"/>
      <family val="2"/>
    </font>
    <font>
      <b/>
      <sz val="16"/>
      <color theme="1"/>
      <name val="Calibri"/>
      <family val="2"/>
      <scheme val="minor"/>
    </font>
    <font>
      <b/>
      <sz val="14"/>
      <name val="Calibri"/>
      <family val="2"/>
      <scheme val="minor"/>
    </font>
    <font>
      <b/>
      <u/>
      <sz val="14"/>
      <color rgb="FFFF0000"/>
      <name val="Calibri"/>
      <family val="2"/>
      <scheme val="minor"/>
    </font>
    <font>
      <sz val="10"/>
      <color rgb="FF000000"/>
      <name val="Times New Roman"/>
      <charset val="204"/>
    </font>
    <font>
      <b/>
      <sz val="12"/>
      <name val="Times New Roman"/>
      <family val="1"/>
    </font>
    <font>
      <b/>
      <sz val="10"/>
      <color rgb="FF000000"/>
      <name val="Times New Roman"/>
      <family val="1"/>
    </font>
    <font>
      <b/>
      <sz val="12"/>
      <name val="Calibri"/>
      <family val="2"/>
      <scheme val="minor"/>
    </font>
    <font>
      <b/>
      <sz val="8"/>
      <name val="Calibri"/>
    </font>
    <font>
      <b/>
      <sz val="8"/>
      <name val="Calibri"/>
      <family val="2"/>
    </font>
    <font>
      <b/>
      <sz val="9"/>
      <name val="Arial"/>
    </font>
    <font>
      <b/>
      <sz val="9"/>
      <name val="Arial"/>
      <family val="2"/>
    </font>
    <font>
      <sz val="8"/>
      <color rgb="FF000000"/>
      <name val="Arial"/>
      <family val="2"/>
    </font>
    <font>
      <sz val="8"/>
      <name val="Arial"/>
    </font>
    <font>
      <sz val="8"/>
      <name val="Arial"/>
      <family val="2"/>
    </font>
    <font>
      <b/>
      <sz val="20"/>
      <name val="Calibri"/>
      <family val="2"/>
      <scheme val="minor"/>
    </font>
    <font>
      <b/>
      <sz val="10"/>
      <name val="Calibri"/>
      <family val="2"/>
      <scheme val="minor"/>
    </font>
    <font>
      <b/>
      <sz val="11"/>
      <name val="Arial"/>
      <family val="2"/>
    </font>
    <font>
      <b/>
      <sz val="11"/>
      <name val="Calibri"/>
      <family val="2"/>
      <scheme val="minor"/>
    </font>
    <font>
      <b/>
      <u/>
      <sz val="11"/>
      <color theme="4" tint="-0.249977111117893"/>
      <name val="Calibri"/>
      <family val="2"/>
      <scheme val="minor"/>
    </font>
    <font>
      <b/>
      <sz val="16"/>
      <color rgb="FFFF0000"/>
      <name val="Calibri"/>
      <family val="2"/>
      <scheme val="minor"/>
    </font>
    <font>
      <sz val="12"/>
      <color theme="1"/>
      <name val="Calibri"/>
      <family val="2"/>
      <scheme val="minor"/>
    </font>
    <font>
      <b/>
      <u/>
      <sz val="12"/>
      <color theme="3"/>
      <name val="Calibri"/>
      <family val="2"/>
      <scheme val="minor"/>
    </font>
    <font>
      <b/>
      <sz val="18"/>
      <color theme="0"/>
      <name val="Bell MT"/>
      <family val="1"/>
    </font>
    <font>
      <b/>
      <sz val="24"/>
      <color theme="2" tint="-0.749992370372631"/>
      <name val="Calibri"/>
      <family val="2"/>
      <scheme val="minor"/>
    </font>
    <font>
      <b/>
      <u/>
      <sz val="14"/>
      <color rgb="FFC00000"/>
      <name val="Calibri"/>
      <family val="2"/>
      <scheme val="minor"/>
    </font>
  </fonts>
  <fills count="26">
    <fill>
      <patternFill patternType="none"/>
    </fill>
    <fill>
      <patternFill patternType="gray125"/>
    </fill>
    <fill>
      <patternFill patternType="solid">
        <fgColor rgb="FFC0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3"/>
        <bgColor indexed="64"/>
      </patternFill>
    </fill>
    <fill>
      <patternFill patternType="solid">
        <fgColor theme="7" tint="-0.249977111117893"/>
        <bgColor indexed="64"/>
      </patternFill>
    </fill>
    <fill>
      <patternFill patternType="solid">
        <fgColor rgb="FFF8F8F8"/>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theme="4"/>
        <bgColor indexed="64"/>
      </patternFill>
    </fill>
    <fill>
      <patternFill patternType="solid">
        <fgColor rgb="FFFF0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patternFill>
    </fill>
    <fill>
      <patternFill patternType="solid">
        <fgColor rgb="FFFCE9D9"/>
      </patternFill>
    </fill>
    <fill>
      <patternFill patternType="solid">
        <fgColor theme="8" tint="0.59999389629810485"/>
        <bgColor indexed="64"/>
      </patternFill>
    </fill>
    <fill>
      <patternFill patternType="solid">
        <fgColor theme="9" tint="0.39997558519241921"/>
        <bgColor indexed="64"/>
      </patternFill>
    </fill>
  </fills>
  <borders count="45">
    <border>
      <left/>
      <right/>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style="medium">
        <color rgb="FFC00000"/>
      </top>
      <bottom/>
      <diagonal/>
    </border>
    <border>
      <left style="medium">
        <color rgb="FFC00000"/>
      </left>
      <right/>
      <top/>
      <bottom/>
      <diagonal/>
    </border>
    <border>
      <left/>
      <right style="medium">
        <color rgb="FFC00000"/>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medium">
        <color rgb="FFC00000"/>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bottom style="thick">
        <color indexed="64"/>
      </bottom>
      <diagonal/>
    </border>
    <border>
      <left/>
      <right/>
      <top style="medium">
        <color rgb="FFC00000"/>
      </top>
      <bottom/>
      <diagonal/>
    </border>
    <border>
      <left/>
      <right style="medium">
        <color rgb="FFC00000"/>
      </right>
      <top style="medium">
        <color rgb="FFC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79546"/>
      </left>
      <right style="thin">
        <color rgb="FFF79546"/>
      </right>
      <top/>
      <bottom style="thin">
        <color rgb="FFF79546"/>
      </bottom>
      <diagonal/>
    </border>
    <border>
      <left style="thin">
        <color rgb="FFF79546"/>
      </left>
      <right/>
      <top/>
      <bottom style="thin">
        <color rgb="FFF79546"/>
      </bottom>
      <diagonal/>
    </border>
    <border>
      <left/>
      <right/>
      <top/>
      <bottom style="thin">
        <color rgb="FFF79546"/>
      </bottom>
      <diagonal/>
    </border>
    <border>
      <left/>
      <right style="thin">
        <color rgb="FFF79546"/>
      </right>
      <top/>
      <bottom style="thin">
        <color rgb="FFF79546"/>
      </bottom>
      <diagonal/>
    </border>
    <border>
      <left style="thin">
        <color rgb="FFF79546"/>
      </left>
      <right style="thin">
        <color rgb="FFF79546"/>
      </right>
      <top style="thin">
        <color rgb="FFF79546"/>
      </top>
      <bottom style="thin">
        <color rgb="FFF79546"/>
      </bottom>
      <diagonal/>
    </border>
    <border>
      <left/>
      <right style="thin">
        <color theme="1"/>
      </right>
      <top style="thin">
        <color theme="1"/>
      </top>
      <bottom style="thin">
        <color theme="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rgb="FFC00000"/>
      </left>
      <right style="thick">
        <color rgb="FFC00000"/>
      </right>
      <top style="thick">
        <color rgb="FFC00000"/>
      </top>
      <bottom style="thick">
        <color rgb="FFC00000"/>
      </bottom>
      <diagonal/>
    </border>
  </borders>
  <cellStyleXfs count="6">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7" fillId="0" borderId="0"/>
    <xf numFmtId="9" fontId="1" fillId="0" borderId="0" applyFont="0" applyFill="0" applyBorder="0" applyAlignment="0" applyProtection="0"/>
    <xf numFmtId="0" fontId="30" fillId="0" borderId="0"/>
  </cellStyleXfs>
  <cellXfs count="231">
    <xf numFmtId="0" fontId="0" fillId="0" borderId="0" xfId="0"/>
    <xf numFmtId="0" fontId="0" fillId="0" borderId="0" xfId="0" applyProtection="1">
      <protection locked="0"/>
    </xf>
    <xf numFmtId="0" fontId="3" fillId="0" borderId="0" xfId="2"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0" fontId="4" fillId="0" borderId="14" xfId="0" applyFont="1" applyBorder="1" applyProtection="1">
      <protection locked="0"/>
    </xf>
    <xf numFmtId="1" fontId="0" fillId="0" borderId="0" xfId="0" applyNumberFormat="1" applyProtection="1">
      <protection locked="0"/>
    </xf>
    <xf numFmtId="0" fontId="0" fillId="7" borderId="1" xfId="0" applyFill="1" applyBorder="1" applyAlignment="1" applyProtection="1">
      <alignment horizontal="center" vertical="center"/>
    </xf>
    <xf numFmtId="14" fontId="0" fillId="7" borderId="2" xfId="0" applyNumberFormat="1" applyFill="1" applyBorder="1" applyAlignment="1" applyProtection="1">
      <alignment horizontal="center" vertical="center"/>
    </xf>
    <xf numFmtId="0" fontId="0" fillId="0" borderId="0" xfId="0" applyAlignment="1" applyProtection="1">
      <alignment horizontal="left" vertical="center"/>
      <protection locked="0"/>
    </xf>
    <xf numFmtId="0" fontId="4" fillId="0" borderId="4" xfId="0" applyFont="1" applyBorder="1" applyAlignment="1" applyProtection="1">
      <alignment horizontal="left" vertical="center"/>
      <protection locked="0"/>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xf>
    <xf numFmtId="2" fontId="0" fillId="0" borderId="0" xfId="0" applyNumberFormat="1"/>
    <xf numFmtId="2" fontId="0" fillId="0" borderId="0" xfId="0" applyNumberFormat="1" applyAlignment="1">
      <alignment horizontal="center" vertical="center"/>
    </xf>
    <xf numFmtId="14" fontId="5" fillId="0" borderId="0" xfId="0" applyNumberFormat="1" applyFont="1" applyBorder="1"/>
    <xf numFmtId="0" fontId="9" fillId="0" borderId="21" xfId="0" applyFont="1" applyBorder="1" applyAlignment="1">
      <alignment horizontal="center" vertical="center" wrapText="1"/>
    </xf>
    <xf numFmtId="0" fontId="8" fillId="2" borderId="21" xfId="0" applyFont="1" applyFill="1" applyBorder="1" applyAlignment="1">
      <alignment horizontal="center" vertical="center" wrapText="1"/>
    </xf>
    <xf numFmtId="14" fontId="0" fillId="0" borderId="21" xfId="0" applyNumberFormat="1" applyBorder="1" applyAlignment="1">
      <alignment horizontal="center" vertical="center"/>
    </xf>
    <xf numFmtId="0" fontId="0" fillId="0" borderId="21" xfId="0" applyNumberFormat="1" applyBorder="1" applyAlignment="1">
      <alignment horizontal="center" vertical="center"/>
    </xf>
    <xf numFmtId="0" fontId="0" fillId="0" borderId="21" xfId="0" applyBorder="1" applyAlignment="1">
      <alignment horizontal="center" vertical="center"/>
    </xf>
    <xf numFmtId="164" fontId="10" fillId="0" borderId="21" xfId="0" applyNumberFormat="1" applyFont="1" applyBorder="1" applyAlignment="1">
      <alignment horizontal="center" vertical="center"/>
    </xf>
    <xf numFmtId="164" fontId="0" fillId="0" borderId="21" xfId="0" applyNumberFormat="1" applyBorder="1" applyAlignment="1">
      <alignment horizontal="center" vertical="center"/>
    </xf>
    <xf numFmtId="164" fontId="0" fillId="0" borderId="22" xfId="0" applyNumberFormat="1" applyBorder="1" applyAlignment="1">
      <alignment horizontal="center" vertical="center"/>
    </xf>
    <xf numFmtId="164" fontId="8" fillId="2" borderId="21" xfId="0" applyNumberFormat="1" applyFont="1" applyFill="1" applyBorder="1" applyAlignment="1">
      <alignment horizontal="center" vertical="center" wrapText="1"/>
    </xf>
    <xf numFmtId="164" fontId="8" fillId="10" borderId="21" xfId="0" applyNumberFormat="1" applyFont="1" applyFill="1" applyBorder="1" applyAlignment="1">
      <alignment horizontal="center" vertical="center" wrapText="1"/>
    </xf>
    <xf numFmtId="1" fontId="8" fillId="2" borderId="21" xfId="0" applyNumberFormat="1" applyFont="1" applyFill="1" applyBorder="1" applyAlignment="1">
      <alignment horizontal="center" vertical="center" wrapText="1"/>
    </xf>
    <xf numFmtId="1" fontId="8" fillId="10" borderId="21" xfId="0" applyNumberFormat="1" applyFont="1" applyFill="1" applyBorder="1" applyAlignment="1">
      <alignment horizontal="center" vertical="center" wrapText="1"/>
    </xf>
    <xf numFmtId="0" fontId="5" fillId="0" borderId="21" xfId="0" applyFont="1" applyBorder="1" applyAlignment="1">
      <alignment horizontal="center" vertical="center"/>
    </xf>
    <xf numFmtId="14" fontId="5" fillId="0" borderId="21" xfId="0" applyNumberFormat="1" applyFont="1" applyBorder="1" applyAlignment="1">
      <alignment horizontal="center" vertical="center"/>
    </xf>
    <xf numFmtId="0" fontId="5" fillId="0" borderId="0" xfId="0" applyFont="1" applyBorder="1" applyAlignment="1">
      <alignment horizontal="center" vertical="center"/>
    </xf>
    <xf numFmtId="14" fontId="5" fillId="0" borderId="0" xfId="0" applyNumberFormat="1" applyFont="1" applyBorder="1" applyAlignment="1">
      <alignment horizontal="center" vertical="center"/>
    </xf>
    <xf numFmtId="0" fontId="8" fillId="2" borderId="23" xfId="0" applyFont="1" applyFill="1" applyBorder="1" applyAlignment="1">
      <alignment horizontal="center" vertical="center" wrapText="1"/>
    </xf>
    <xf numFmtId="0" fontId="0" fillId="0" borderId="25" xfId="0" applyBorder="1" applyAlignment="1">
      <alignment horizontal="center" vertical="center"/>
    </xf>
    <xf numFmtId="164" fontId="0" fillId="0" borderId="25" xfId="0" applyNumberFormat="1" applyBorder="1" applyAlignment="1">
      <alignment horizontal="center" vertical="center"/>
    </xf>
    <xf numFmtId="164" fontId="0" fillId="0" borderId="0" xfId="0" applyNumberFormat="1" applyAlignment="1">
      <alignment horizontal="center" vertical="center"/>
    </xf>
    <xf numFmtId="164" fontId="0" fillId="0" borderId="21" xfId="0" quotePrefix="1" applyNumberFormat="1" applyFill="1" applyBorder="1" applyAlignment="1">
      <alignment horizontal="center" vertical="center"/>
    </xf>
    <xf numFmtId="0" fontId="6" fillId="0" borderId="0" xfId="0" applyFont="1" applyBorder="1" applyProtection="1">
      <protection locked="0"/>
    </xf>
    <xf numFmtId="0" fontId="6" fillId="0" borderId="5" xfId="0" applyFont="1" applyBorder="1" applyProtection="1">
      <protection locked="0"/>
    </xf>
    <xf numFmtId="0" fontId="6" fillId="0" borderId="0" xfId="0" applyFont="1"/>
    <xf numFmtId="0" fontId="6" fillId="0" borderId="0"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1" fontId="6" fillId="0" borderId="8" xfId="0" applyNumberFormat="1" applyFont="1" applyBorder="1" applyAlignment="1" applyProtection="1">
      <alignment horizontal="center" vertical="center"/>
    </xf>
    <xf numFmtId="0" fontId="12" fillId="6" borderId="13" xfId="0" applyFont="1" applyFill="1" applyBorder="1" applyAlignment="1" applyProtection="1">
      <alignment horizontal="center" vertical="center"/>
    </xf>
    <xf numFmtId="0" fontId="12" fillId="3" borderId="18" xfId="0" applyFont="1" applyFill="1" applyBorder="1" applyAlignment="1" applyProtection="1">
      <alignment horizontal="center" vertical="center"/>
      <protection locked="0"/>
    </xf>
    <xf numFmtId="0" fontId="6" fillId="0" borderId="13" xfId="0" applyFont="1" applyBorder="1" applyAlignment="1" applyProtection="1">
      <alignment horizontal="center" vertical="center"/>
    </xf>
    <xf numFmtId="9" fontId="6" fillId="0" borderId="13" xfId="0" applyNumberFormat="1" applyFont="1" applyBorder="1" applyAlignment="1" applyProtection="1">
      <alignment horizontal="center" vertical="center"/>
    </xf>
    <xf numFmtId="164" fontId="6" fillId="0" borderId="13" xfId="0" applyNumberFormat="1" applyFont="1" applyBorder="1" applyAlignment="1" applyProtection="1">
      <alignment horizontal="center" vertical="center"/>
    </xf>
    <xf numFmtId="0" fontId="13" fillId="11" borderId="18" xfId="0" applyFont="1" applyFill="1" applyBorder="1" applyAlignment="1" applyProtection="1">
      <alignment horizontal="center" vertical="center"/>
      <protection locked="0"/>
    </xf>
    <xf numFmtId="0" fontId="6" fillId="0" borderId="0" xfId="0" applyFont="1" applyBorder="1"/>
    <xf numFmtId="164" fontId="12" fillId="8" borderId="13" xfId="0" applyNumberFormat="1" applyFont="1" applyFill="1" applyBorder="1" applyAlignment="1" applyProtection="1">
      <alignment horizontal="center" vertical="center"/>
    </xf>
    <xf numFmtId="0" fontId="13" fillId="11" borderId="13" xfId="0" applyFont="1" applyFill="1" applyBorder="1" applyAlignment="1" applyProtection="1">
      <alignment horizontal="center" vertical="center"/>
      <protection locked="0"/>
    </xf>
    <xf numFmtId="14" fontId="14" fillId="2" borderId="13" xfId="0" applyNumberFormat="1" applyFont="1" applyFill="1" applyBorder="1" applyAlignment="1" applyProtection="1">
      <alignment horizontal="center" vertical="center"/>
    </xf>
    <xf numFmtId="1" fontId="15" fillId="9" borderId="8" xfId="0" applyNumberFormat="1" applyFont="1" applyFill="1" applyBorder="1" applyAlignment="1" applyProtection="1">
      <alignment horizontal="center" vertical="center"/>
      <protection locked="0"/>
    </xf>
    <xf numFmtId="0" fontId="8" fillId="10" borderId="21" xfId="0" applyFont="1" applyFill="1" applyBorder="1" applyAlignment="1">
      <alignment horizontal="center" vertical="center" wrapText="1"/>
    </xf>
    <xf numFmtId="0" fontId="6" fillId="0" borderId="15" xfId="0" applyFont="1" applyBorder="1"/>
    <xf numFmtId="0" fontId="6" fillId="0" borderId="16" xfId="0" applyFont="1" applyBorder="1" applyProtection="1">
      <protection locked="0"/>
    </xf>
    <xf numFmtId="0" fontId="8" fillId="12" borderId="21" xfId="0" applyFont="1" applyFill="1" applyBorder="1" applyAlignment="1">
      <alignment horizontal="center" vertical="center" wrapText="1"/>
    </xf>
    <xf numFmtId="0" fontId="0" fillId="0" borderId="0" xfId="0" applyAlignment="1">
      <alignment vertical="center"/>
    </xf>
    <xf numFmtId="1" fontId="17" fillId="0" borderId="0" xfId="0" applyNumberFormat="1" applyFont="1" applyAlignment="1" applyProtection="1">
      <alignment horizontal="center"/>
      <protection hidden="1"/>
    </xf>
    <xf numFmtId="0" fontId="0" fillId="0" borderId="0" xfId="0" applyProtection="1">
      <protection hidden="1"/>
    </xf>
    <xf numFmtId="0" fontId="20" fillId="13" borderId="13" xfId="0" applyFont="1" applyFill="1" applyBorder="1" applyAlignment="1">
      <alignment horizontal="center" vertical="center" wrapText="1"/>
    </xf>
    <xf numFmtId="0" fontId="0" fillId="0" borderId="13" xfId="0" applyBorder="1" applyAlignment="1">
      <alignment horizontal="center"/>
    </xf>
    <xf numFmtId="0" fontId="0" fillId="0" borderId="13" xfId="0" applyBorder="1" applyAlignment="1">
      <alignment vertical="center"/>
    </xf>
    <xf numFmtId="2" fontId="21" fillId="13" borderId="13" xfId="0" applyNumberFormat="1" applyFont="1" applyFill="1" applyBorder="1" applyAlignment="1">
      <alignment horizontal="center" vertical="center" shrinkToFit="1"/>
    </xf>
    <xf numFmtId="0" fontId="0" fillId="14" borderId="8" xfId="0" applyFill="1" applyBorder="1" applyAlignment="1" applyProtection="1">
      <alignment horizontal="center" vertical="center" wrapText="1"/>
      <protection hidden="1"/>
    </xf>
    <xf numFmtId="0" fontId="23" fillId="0" borderId="8" xfId="0" applyFont="1" applyBorder="1" applyAlignment="1" applyProtection="1">
      <alignment horizontal="center" vertical="center"/>
      <protection hidden="1"/>
    </xf>
    <xf numFmtId="0" fontId="24" fillId="15" borderId="10"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locked="0" hidden="1"/>
    </xf>
    <xf numFmtId="0" fontId="0" fillId="0" borderId="13" xfId="0" applyBorder="1" applyAlignment="1">
      <alignment horizontal="center" vertical="center"/>
    </xf>
    <xf numFmtId="0" fontId="0" fillId="0" borderId="0" xfId="0" applyAlignment="1" applyProtection="1">
      <alignment vertical="center"/>
      <protection hidden="1"/>
    </xf>
    <xf numFmtId="0" fontId="0" fillId="0" borderId="8" xfId="0" applyBorder="1" applyAlignment="1" applyProtection="1">
      <alignment horizontal="center" vertical="center"/>
      <protection hidden="1"/>
    </xf>
    <xf numFmtId="0" fontId="0" fillId="0" borderId="8" xfId="0" applyBorder="1" applyAlignment="1" applyProtection="1">
      <alignment vertical="center"/>
      <protection hidden="1"/>
    </xf>
    <xf numFmtId="0" fontId="25" fillId="0" borderId="0" xfId="0" applyFont="1" applyBorder="1" applyAlignment="1" applyProtection="1">
      <alignment vertical="center"/>
      <protection hidden="1"/>
    </xf>
    <xf numFmtId="0" fontId="0" fillId="0" borderId="8" xfId="0" applyBorder="1" applyAlignment="1" applyProtection="1">
      <alignment vertical="center" wrapText="1"/>
      <protection hidden="1"/>
    </xf>
    <xf numFmtId="0" fontId="27" fillId="0" borderId="13" xfId="0" applyFont="1" applyBorder="1" applyAlignment="1">
      <alignment horizontal="center" vertical="center"/>
    </xf>
    <xf numFmtId="0" fontId="9" fillId="16" borderId="6" xfId="0" applyFont="1" applyFill="1" applyBorder="1" applyAlignment="1">
      <alignment vertical="center"/>
    </xf>
    <xf numFmtId="0" fontId="9" fillId="16" borderId="13" xfId="0" applyFont="1" applyFill="1" applyBorder="1" applyAlignment="1">
      <alignment vertical="center"/>
    </xf>
    <xf numFmtId="0" fontId="9" fillId="16" borderId="13" xfId="0" applyFont="1" applyFill="1" applyBorder="1" applyAlignment="1">
      <alignment horizontal="center" vertical="center"/>
    </xf>
    <xf numFmtId="0" fontId="0" fillId="0" borderId="13" xfId="0" applyBorder="1" applyAlignment="1"/>
    <xf numFmtId="49" fontId="0" fillId="0" borderId="13" xfId="0" applyNumberFormat="1" applyBorder="1" applyAlignment="1"/>
    <xf numFmtId="0" fontId="0" fillId="0" borderId="13" xfId="0" applyFill="1" applyBorder="1" applyAlignment="1"/>
    <xf numFmtId="0" fontId="0" fillId="0" borderId="0" xfId="0" applyAlignment="1"/>
    <xf numFmtId="0" fontId="24" fillId="0" borderId="0" xfId="0" applyFont="1" applyFill="1" applyAlignment="1">
      <alignment horizontal="center"/>
    </xf>
    <xf numFmtId="0" fontId="24" fillId="18" borderId="10" xfId="0" applyFont="1" applyFill="1" applyBorder="1" applyAlignment="1">
      <alignment horizontal="center"/>
    </xf>
    <xf numFmtId="0" fontId="0" fillId="0" borderId="3" xfId="0" applyBorder="1"/>
    <xf numFmtId="0" fontId="0" fillId="0" borderId="26" xfId="0" applyBorder="1"/>
    <xf numFmtId="0" fontId="0" fillId="0" borderId="27" xfId="0" applyBorder="1"/>
    <xf numFmtId="0" fontId="0" fillId="0" borderId="26" xfId="0" applyBorder="1" applyAlignment="1">
      <alignment horizontal="center"/>
    </xf>
    <xf numFmtId="0" fontId="0" fillId="0" borderId="4" xfId="0" applyBorder="1"/>
    <xf numFmtId="0" fontId="0" fillId="0" borderId="0" xfId="0" applyBorder="1"/>
    <xf numFmtId="0" fontId="0" fillId="0" borderId="5" xfId="0" applyBorder="1"/>
    <xf numFmtId="0" fontId="0" fillId="0" borderId="0" xfId="0" applyBorder="1" applyAlignment="1">
      <alignment horizontal="center"/>
    </xf>
    <xf numFmtId="14" fontId="0" fillId="0" borderId="0" xfId="0" applyNumberFormat="1"/>
    <xf numFmtId="0" fontId="0" fillId="0" borderId="4" xfId="0" applyBorder="1" applyAlignment="1">
      <alignment horizontal="center" vertical="center" wrapText="1"/>
    </xf>
    <xf numFmtId="0" fontId="9" fillId="0" borderId="13" xfId="0" applyFont="1" applyBorder="1" applyAlignment="1">
      <alignment horizontal="center" vertical="center" wrapText="1"/>
    </xf>
    <xf numFmtId="0" fontId="9" fillId="19" borderId="13"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9" fillId="3" borderId="13"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xf numFmtId="0" fontId="0" fillId="0" borderId="15" xfId="0" applyBorder="1"/>
    <xf numFmtId="0" fontId="0" fillId="0" borderId="15" xfId="0" applyBorder="1" applyAlignment="1">
      <alignment horizontal="center"/>
    </xf>
    <xf numFmtId="0" fontId="0" fillId="0" borderId="16" xfId="0" applyBorder="1"/>
    <xf numFmtId="2" fontId="0" fillId="0" borderId="0" xfId="0" applyNumberFormat="1" applyAlignment="1">
      <alignment horizontal="center"/>
    </xf>
    <xf numFmtId="1" fontId="0" fillId="0" borderId="0" xfId="0" applyNumberFormat="1"/>
    <xf numFmtId="0" fontId="0" fillId="0" borderId="0" xfId="0" applyAlignment="1">
      <alignment wrapText="1"/>
    </xf>
    <xf numFmtId="0" fontId="32" fillId="21" borderId="21" xfId="5" applyFont="1" applyFill="1" applyBorder="1" applyAlignment="1" applyProtection="1">
      <alignment horizontal="center" vertical="center"/>
      <protection locked="0" hidden="1"/>
    </xf>
    <xf numFmtId="0" fontId="30" fillId="0" borderId="21" xfId="5" applyFill="1" applyBorder="1" applyAlignment="1" applyProtection="1">
      <alignment horizontal="center" vertical="center" wrapText="1"/>
      <protection hidden="1"/>
    </xf>
    <xf numFmtId="0" fontId="30" fillId="0" borderId="0" xfId="5" applyFill="1" applyBorder="1" applyAlignment="1" applyProtection="1">
      <alignment horizontal="left" vertical="top"/>
      <protection hidden="1"/>
    </xf>
    <xf numFmtId="0" fontId="0" fillId="0" borderId="0" xfId="0" applyAlignment="1" applyProtection="1">
      <alignment wrapText="1"/>
      <protection hidden="1"/>
    </xf>
    <xf numFmtId="0" fontId="31" fillId="6" borderId="21" xfId="5" applyFont="1" applyFill="1" applyBorder="1" applyAlignment="1" applyProtection="1">
      <alignment horizontal="center" vertical="center"/>
      <protection hidden="1"/>
    </xf>
    <xf numFmtId="0" fontId="9" fillId="21" borderId="21" xfId="0" applyFont="1" applyFill="1"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hidden="1"/>
    </xf>
    <xf numFmtId="0" fontId="0" fillId="0" borderId="21" xfId="4" applyNumberFormat="1" applyFont="1" applyBorder="1" applyAlignment="1" applyProtection="1">
      <alignment horizontal="center" vertical="center" wrapText="1"/>
      <protection hidden="1"/>
    </xf>
    <xf numFmtId="0" fontId="0" fillId="0" borderId="0" xfId="0" applyBorder="1" applyAlignment="1" applyProtection="1">
      <alignment horizontal="center"/>
      <protection hidden="1"/>
    </xf>
    <xf numFmtId="0" fontId="0" fillId="0" borderId="0" xfId="4" applyNumberFormat="1" applyFont="1" applyBorder="1" applyAlignment="1" applyProtection="1">
      <alignment horizontal="center"/>
      <protection hidden="1"/>
    </xf>
    <xf numFmtId="0" fontId="33" fillId="6" borderId="21" xfId="0" applyFont="1" applyFill="1" applyBorder="1" applyAlignment="1" applyProtection="1">
      <alignment horizontal="center" vertical="center" wrapText="1"/>
      <protection hidden="1"/>
    </xf>
    <xf numFmtId="0" fontId="33" fillId="6" borderId="21" xfId="0" applyFont="1" applyFill="1" applyBorder="1" applyAlignment="1" applyProtection="1">
      <alignment horizontal="center" vertical="center"/>
      <protection hidden="1"/>
    </xf>
    <xf numFmtId="0" fontId="9" fillId="0" borderId="21" xfId="0" applyFont="1" applyBorder="1" applyAlignment="1" applyProtection="1">
      <alignment vertical="center" wrapText="1"/>
      <protection hidden="1"/>
    </xf>
    <xf numFmtId="10" fontId="0" fillId="0" borderId="21" xfId="4" applyNumberFormat="1" applyFont="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9" fillId="3" borderId="21" xfId="0" applyFont="1" applyFill="1" applyBorder="1" applyAlignment="1" applyProtection="1">
      <alignment vertical="center" wrapText="1"/>
      <protection hidden="1"/>
    </xf>
    <xf numFmtId="10" fontId="9" fillId="3" borderId="21" xfId="4" applyNumberFormat="1" applyFont="1" applyFill="1" applyBorder="1" applyAlignment="1" applyProtection="1">
      <alignment horizontal="center" vertical="center"/>
      <protection hidden="1"/>
    </xf>
    <xf numFmtId="164" fontId="9" fillId="3" borderId="21" xfId="4" applyNumberFormat="1" applyFont="1" applyFill="1" applyBorder="1" applyAlignment="1" applyProtection="1">
      <alignment horizontal="center" vertical="center"/>
      <protection hidden="1"/>
    </xf>
    <xf numFmtId="10" fontId="0" fillId="0" borderId="0" xfId="4" applyNumberFormat="1" applyFont="1" applyAlignment="1" applyProtection="1">
      <alignment horizontal="center" vertical="center"/>
      <protection hidden="1"/>
    </xf>
    <xf numFmtId="0" fontId="9" fillId="0" borderId="21" xfId="0" applyFont="1" applyBorder="1" applyAlignment="1" applyProtection="1">
      <alignment vertical="center"/>
      <protection hidden="1"/>
    </xf>
    <xf numFmtId="10" fontId="9" fillId="3" borderId="21" xfId="0" applyNumberFormat="1" applyFont="1" applyFill="1" applyBorder="1" applyAlignment="1" applyProtection="1">
      <alignment horizontal="center" vertical="center"/>
      <protection hidden="1"/>
    </xf>
    <xf numFmtId="0" fontId="9" fillId="0" borderId="13" xfId="0" applyFont="1" applyBorder="1" applyAlignment="1">
      <alignment wrapText="1"/>
    </xf>
    <xf numFmtId="0" fontId="9" fillId="0" borderId="18" xfId="0" applyFont="1" applyBorder="1" applyAlignment="1">
      <alignment horizontal="center"/>
    </xf>
    <xf numFmtId="0" fontId="9" fillId="0" borderId="13" xfId="0" applyFont="1" applyBorder="1" applyAlignment="1">
      <alignment horizontal="center"/>
    </xf>
    <xf numFmtId="10" fontId="0" fillId="0" borderId="18" xfId="0" applyNumberFormat="1" applyBorder="1" applyAlignment="1">
      <alignment horizontal="center" vertical="center"/>
    </xf>
    <xf numFmtId="10" fontId="0" fillId="0" borderId="13" xfId="0" applyNumberFormat="1" applyBorder="1" applyAlignment="1">
      <alignment horizontal="center" vertical="center"/>
    </xf>
    <xf numFmtId="10" fontId="0" fillId="0" borderId="13" xfId="0" applyNumberFormat="1" applyBorder="1"/>
    <xf numFmtId="0" fontId="9" fillId="0" borderId="13" xfId="0" applyFont="1" applyBorder="1" applyAlignment="1">
      <alignment vertical="center" wrapText="1"/>
    </xf>
    <xf numFmtId="0" fontId="0" fillId="0" borderId="13" xfId="0" applyBorder="1" applyAlignment="1">
      <alignment vertical="center" wrapText="1"/>
    </xf>
    <xf numFmtId="0" fontId="9" fillId="0" borderId="0" xfId="0" applyFont="1" applyAlignment="1">
      <alignment wrapText="1"/>
    </xf>
    <xf numFmtId="0" fontId="9" fillId="0" borderId="13" xfId="0" applyFont="1" applyBorder="1" applyAlignment="1">
      <alignment horizontal="center" vertical="center"/>
    </xf>
    <xf numFmtId="0" fontId="0" fillId="0" borderId="18" xfId="0" applyBorder="1" applyAlignment="1">
      <alignment vertical="center"/>
    </xf>
    <xf numFmtId="10" fontId="0" fillId="0" borderId="0" xfId="4" applyNumberFormat="1" applyFont="1"/>
    <xf numFmtId="10" fontId="0" fillId="0" borderId="0" xfId="4" applyNumberFormat="1" applyFont="1" applyAlignment="1">
      <alignment horizontal="center" vertical="center"/>
    </xf>
    <xf numFmtId="0" fontId="9" fillId="0" borderId="6" xfId="0" applyFont="1" applyBorder="1" applyAlignment="1">
      <alignment wrapText="1"/>
    </xf>
    <xf numFmtId="0" fontId="0" fillId="0" borderId="6" xfId="0" applyBorder="1" applyAlignment="1">
      <alignment vertical="center"/>
    </xf>
    <xf numFmtId="9" fontId="0" fillId="0" borderId="13" xfId="0" applyNumberFormat="1" applyBorder="1" applyAlignment="1">
      <alignment horizontal="center" vertical="center"/>
    </xf>
    <xf numFmtId="0" fontId="34" fillId="22" borderId="34" xfId="5" applyFont="1" applyFill="1" applyBorder="1" applyAlignment="1">
      <alignment horizontal="center" vertical="top" wrapText="1"/>
    </xf>
    <xf numFmtId="0" fontId="30" fillId="0" borderId="0" xfId="5" applyFill="1" applyBorder="1" applyAlignment="1">
      <alignment horizontal="left" vertical="top"/>
    </xf>
    <xf numFmtId="1" fontId="38" fillId="23" borderId="38" xfId="5" applyNumberFormat="1" applyFont="1" applyFill="1" applyBorder="1" applyAlignment="1">
      <alignment horizontal="center" vertical="top" shrinkToFit="1"/>
    </xf>
    <xf numFmtId="0" fontId="39" fillId="0" borderId="38" xfId="5" applyFont="1" applyFill="1" applyBorder="1" applyAlignment="1">
      <alignment horizontal="left" vertical="top" wrapText="1"/>
    </xf>
    <xf numFmtId="0" fontId="39" fillId="23" borderId="38" xfId="5" applyFont="1" applyFill="1" applyBorder="1" applyAlignment="1">
      <alignment horizontal="left" vertical="top" wrapText="1"/>
    </xf>
    <xf numFmtId="0" fontId="30" fillId="23" borderId="38" xfId="5" applyFill="1" applyBorder="1" applyAlignment="1">
      <alignment horizontal="left" vertical="center" wrapText="1"/>
    </xf>
    <xf numFmtId="0" fontId="30" fillId="0" borderId="38" xfId="5" applyFill="1" applyBorder="1" applyAlignment="1">
      <alignment horizontal="left" vertical="center" wrapText="1"/>
    </xf>
    <xf numFmtId="164" fontId="6" fillId="4" borderId="39" xfId="1" applyNumberFormat="1"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164" fontId="6" fillId="0" borderId="39" xfId="1" applyNumberFormat="1" applyFont="1" applyBorder="1" applyAlignment="1" applyProtection="1">
      <alignment horizontal="center" vertical="center"/>
    </xf>
    <xf numFmtId="0" fontId="12" fillId="4" borderId="39" xfId="0" applyFont="1" applyFill="1" applyBorder="1" applyAlignment="1" applyProtection="1">
      <alignment horizontal="center" vertical="center" wrapText="1"/>
      <protection locked="0"/>
    </xf>
    <xf numFmtId="0" fontId="42" fillId="25" borderId="8" xfId="0" applyFont="1" applyFill="1" applyBorder="1" applyAlignment="1" applyProtection="1">
      <alignment horizontal="center" vertical="center" wrapText="1"/>
    </xf>
    <xf numFmtId="0" fontId="42" fillId="25" borderId="8" xfId="0" applyFont="1" applyFill="1" applyBorder="1" applyAlignment="1">
      <alignment horizontal="center" vertical="center" wrapText="1"/>
    </xf>
    <xf numFmtId="0" fontId="42" fillId="25" borderId="8" xfId="0" applyFont="1" applyFill="1" applyBorder="1" applyAlignment="1" applyProtection="1">
      <alignment horizontal="center" vertical="center"/>
    </xf>
    <xf numFmtId="14" fontId="6" fillId="5" borderId="23" xfId="0" applyNumberFormat="1" applyFont="1" applyFill="1" applyBorder="1" applyAlignment="1" applyProtection="1">
      <alignment horizontal="center" vertical="center"/>
      <protection locked="0"/>
    </xf>
    <xf numFmtId="0" fontId="42" fillId="25" borderId="13" xfId="0" applyFont="1" applyFill="1" applyBorder="1" applyAlignment="1" applyProtection="1">
      <alignment horizontal="center" vertical="center"/>
    </xf>
    <xf numFmtId="0" fontId="42" fillId="24" borderId="13" xfId="0" applyFont="1" applyFill="1" applyBorder="1" applyAlignment="1" applyProtection="1">
      <alignment horizontal="center" vertical="center" wrapText="1"/>
      <protection locked="0"/>
    </xf>
    <xf numFmtId="0" fontId="43" fillId="25" borderId="8" xfId="0" applyFont="1" applyFill="1" applyBorder="1" applyAlignment="1" applyProtection="1">
      <alignment horizontal="center" vertical="center" wrapText="1"/>
      <protection hidden="1"/>
    </xf>
    <xf numFmtId="49" fontId="22" fillId="4" borderId="8" xfId="0" applyNumberFormat="1" applyFont="1" applyFill="1" applyBorder="1" applyAlignment="1" applyProtection="1">
      <alignment horizontal="center" vertical="center" shrinkToFit="1"/>
      <protection locked="0" hidden="1"/>
    </xf>
    <xf numFmtId="14" fontId="28" fillId="16" borderId="8" xfId="0" applyNumberFormat="1" applyFont="1" applyFill="1" applyBorder="1" applyAlignment="1" applyProtection="1">
      <alignment horizontal="center"/>
      <protection locked="0"/>
    </xf>
    <xf numFmtId="0" fontId="0" fillId="0" borderId="18" xfId="0" applyBorder="1" applyAlignment="1">
      <alignment horizontal="center" vertical="center"/>
    </xf>
    <xf numFmtId="0" fontId="45" fillId="0" borderId="6" xfId="2" applyFont="1" applyBorder="1" applyAlignment="1">
      <alignment horizontal="center" vertical="center"/>
    </xf>
    <xf numFmtId="0" fontId="0" fillId="0" borderId="42" xfId="0" applyBorder="1" applyAlignment="1">
      <alignment horizontal="center" vertical="center"/>
    </xf>
    <xf numFmtId="0" fontId="45" fillId="0" borderId="43" xfId="2" applyFont="1" applyBorder="1" applyAlignment="1">
      <alignment horizontal="center" vertical="center"/>
    </xf>
    <xf numFmtId="0" fontId="28" fillId="19" borderId="40" xfId="0" applyFont="1" applyFill="1" applyBorder="1" applyAlignment="1">
      <alignment horizontal="center" vertical="center"/>
    </xf>
    <xf numFmtId="0" fontId="28" fillId="19" borderId="41" xfId="0" applyFont="1" applyFill="1" applyBorder="1" applyAlignment="1">
      <alignment horizontal="center" vertical="center"/>
    </xf>
    <xf numFmtId="14" fontId="0" fillId="0" borderId="13" xfId="0" applyNumberFormat="1" applyBorder="1" applyAlignment="1" applyProtection="1">
      <alignment horizontal="center" vertical="center"/>
      <protection hidden="1"/>
    </xf>
    <xf numFmtId="1" fontId="0" fillId="0" borderId="13" xfId="0" applyNumberFormat="1" applyBorder="1" applyAlignment="1" applyProtection="1">
      <alignment horizontal="center" vertical="center"/>
      <protection hidden="1"/>
    </xf>
    <xf numFmtId="14" fontId="9" fillId="19" borderId="13" xfId="0" applyNumberFormat="1" applyFont="1" applyFill="1" applyBorder="1" applyAlignment="1" applyProtection="1">
      <alignment horizontal="center" vertical="center"/>
      <protection hidden="1"/>
    </xf>
    <xf numFmtId="14" fontId="9" fillId="8" borderId="13" xfId="0" applyNumberFormat="1" applyFont="1" applyFill="1" applyBorder="1" applyAlignment="1" applyProtection="1">
      <alignment horizontal="center" vertical="center"/>
      <protection hidden="1"/>
    </xf>
    <xf numFmtId="14" fontId="9" fillId="3" borderId="13" xfId="0" applyNumberFormat="1" applyFont="1" applyFill="1" applyBorder="1" applyAlignment="1" applyProtection="1">
      <alignment horizontal="center" vertical="center"/>
      <protection hidden="1"/>
    </xf>
    <xf numFmtId="0" fontId="44" fillId="14" borderId="8" xfId="0" applyFont="1" applyFill="1" applyBorder="1" applyAlignment="1">
      <alignment horizontal="center" wrapText="1"/>
    </xf>
    <xf numFmtId="0" fontId="47" fillId="0" borderId="0" xfId="0" applyFont="1" applyAlignment="1">
      <alignment horizontal="center" vertical="center"/>
    </xf>
    <xf numFmtId="0" fontId="48" fillId="0" borderId="44" xfId="2" applyFont="1" applyBorder="1" applyAlignment="1">
      <alignment horizontal="center" vertical="center"/>
    </xf>
    <xf numFmtId="0" fontId="48" fillId="0" borderId="44" xfId="2" quotePrefix="1" applyFont="1" applyBorder="1" applyAlignment="1">
      <alignment horizontal="center" vertical="center"/>
    </xf>
    <xf numFmtId="0" fontId="50" fillId="16" borderId="44" xfId="0" applyFont="1" applyFill="1" applyBorder="1" applyAlignment="1">
      <alignment horizontal="center" vertical="center"/>
    </xf>
    <xf numFmtId="0" fontId="2" fillId="0" borderId="0" xfId="2" applyFill="1" applyProtection="1">
      <protection locked="0"/>
    </xf>
    <xf numFmtId="0" fontId="51" fillId="0" borderId="0" xfId="2" applyFont="1" applyFill="1" applyProtection="1">
      <protection locked="0"/>
    </xf>
    <xf numFmtId="0" fontId="49" fillId="2" borderId="21" xfId="0" applyFont="1" applyFill="1" applyBorder="1" applyAlignment="1">
      <alignment horizontal="center" vertical="center"/>
    </xf>
    <xf numFmtId="1" fontId="16" fillId="9" borderId="7" xfId="0" applyNumberFormat="1" applyFont="1" applyFill="1" applyBorder="1" applyAlignment="1" applyProtection="1">
      <alignment horizontal="center" vertical="center" textRotation="90"/>
      <protection locked="0"/>
    </xf>
    <xf numFmtId="1" fontId="16" fillId="9" borderId="19" xfId="0" applyNumberFormat="1" applyFont="1" applyFill="1" applyBorder="1" applyAlignment="1" applyProtection="1">
      <alignment horizontal="center" vertical="center" textRotation="90"/>
      <protection locked="0"/>
    </xf>
    <xf numFmtId="1" fontId="16" fillId="9" borderId="20" xfId="0" applyNumberFormat="1" applyFont="1" applyFill="1" applyBorder="1" applyAlignment="1" applyProtection="1">
      <alignment horizontal="center" vertical="center" textRotation="90"/>
      <protection locked="0"/>
    </xf>
    <xf numFmtId="0" fontId="6" fillId="0" borderId="9" xfId="0" applyFont="1" applyBorder="1" applyAlignment="1" applyProtection="1">
      <alignment horizontal="left" vertical="center"/>
    </xf>
    <xf numFmtId="0" fontId="6" fillId="0" borderId="0" xfId="0" applyFont="1" applyBorder="1" applyAlignment="1" applyProtection="1">
      <alignment horizontal="left" vertical="center"/>
    </xf>
    <xf numFmtId="0" fontId="46" fillId="3" borderId="1" xfId="0" applyFont="1" applyFill="1" applyBorder="1" applyAlignment="1" applyProtection="1">
      <alignment horizontal="center" vertical="center"/>
    </xf>
    <xf numFmtId="0" fontId="46" fillId="3" borderId="17" xfId="0" applyFont="1" applyFill="1" applyBorder="1" applyAlignment="1" applyProtection="1">
      <alignment horizontal="center" vertical="center"/>
    </xf>
    <xf numFmtId="0" fontId="46" fillId="3" borderId="15" xfId="0" applyFont="1" applyFill="1" applyBorder="1" applyAlignment="1" applyProtection="1">
      <alignment horizontal="center" vertical="center"/>
    </xf>
    <xf numFmtId="0" fontId="46" fillId="3" borderId="2" xfId="0" applyFont="1" applyFill="1" applyBorder="1" applyAlignment="1" applyProtection="1">
      <alignment horizontal="center" vertical="center"/>
    </xf>
    <xf numFmtId="0" fontId="42" fillId="25" borderId="8" xfId="0" applyFont="1" applyFill="1" applyBorder="1" applyAlignment="1" applyProtection="1">
      <alignment horizontal="center" vertical="center"/>
    </xf>
    <xf numFmtId="0" fontId="41" fillId="25" borderId="8" xfId="0" applyFont="1" applyFill="1" applyBorder="1" applyAlignment="1" applyProtection="1">
      <alignment horizontal="center" vertical="center"/>
    </xf>
    <xf numFmtId="0" fontId="11" fillId="2" borderId="23"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10" borderId="21" xfId="0" applyFont="1" applyFill="1" applyBorder="1" applyAlignment="1">
      <alignment horizontal="center"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0" fillId="0" borderId="13" xfId="0" applyBorder="1" applyAlignment="1">
      <alignment horizontal="center" vertical="center"/>
    </xf>
    <xf numFmtId="0" fontId="5" fillId="0" borderId="0" xfId="0" applyFont="1" applyAlignment="1" applyProtection="1">
      <alignment horizontal="justify" vertical="top" wrapText="1"/>
      <protection hidden="1"/>
    </xf>
    <xf numFmtId="0" fontId="43" fillId="25" borderId="8" xfId="0" applyFont="1" applyFill="1" applyBorder="1" applyAlignment="1" applyProtection="1">
      <alignment horizontal="center" vertical="center" wrapText="1"/>
      <protection hidden="1"/>
    </xf>
    <xf numFmtId="0" fontId="0" fillId="0" borderId="13" xfId="0" applyBorder="1" applyAlignment="1">
      <alignment horizontal="center"/>
    </xf>
    <xf numFmtId="0" fontId="0" fillId="0" borderId="13" xfId="0" applyBorder="1" applyAlignment="1">
      <alignment horizontal="center" vertical="center" wrapText="1"/>
    </xf>
    <xf numFmtId="0" fontId="24" fillId="17" borderId="0" xfId="0" applyFont="1" applyFill="1" applyAlignment="1">
      <alignment horizontal="center"/>
    </xf>
    <xf numFmtId="0" fontId="29" fillId="0" borderId="0" xfId="2" applyFont="1" applyBorder="1" applyAlignment="1" applyProtection="1">
      <alignment horizontal="left"/>
      <protection locked="0"/>
    </xf>
    <xf numFmtId="0" fontId="44" fillId="25" borderId="8" xfId="0" applyFont="1" applyFill="1" applyBorder="1" applyAlignment="1">
      <alignment horizontal="center"/>
    </xf>
    <xf numFmtId="0" fontId="44" fillId="25" borderId="10" xfId="0" applyFont="1" applyFill="1" applyBorder="1" applyAlignment="1">
      <alignment horizontal="center"/>
    </xf>
    <xf numFmtId="0" fontId="44" fillId="25" borderId="11" xfId="0" applyFont="1" applyFill="1" applyBorder="1" applyAlignment="1">
      <alignment horizontal="center"/>
    </xf>
    <xf numFmtId="0" fontId="44" fillId="25" borderId="12" xfId="0" applyFont="1" applyFill="1" applyBorder="1" applyAlignment="1">
      <alignment horizontal="center"/>
    </xf>
    <xf numFmtId="0" fontId="30" fillId="0" borderId="21" xfId="5" applyFill="1" applyBorder="1" applyAlignment="1" applyProtection="1">
      <alignment horizontal="center" vertical="top"/>
      <protection hidden="1"/>
    </xf>
    <xf numFmtId="164" fontId="0" fillId="21" borderId="7" xfId="0" applyNumberFormat="1" applyFill="1" applyBorder="1" applyAlignment="1" applyProtection="1">
      <alignment horizontal="center" vertical="center"/>
      <protection locked="0"/>
    </xf>
    <xf numFmtId="164" fontId="0" fillId="21" borderId="20" xfId="0" applyNumberFormat="1" applyFill="1" applyBorder="1" applyAlignment="1" applyProtection="1">
      <alignment horizontal="center" vertical="center"/>
      <protection locked="0"/>
    </xf>
    <xf numFmtId="0" fontId="28" fillId="20" borderId="28" xfId="0" applyFont="1" applyFill="1" applyBorder="1" applyAlignment="1">
      <alignment horizontal="center" vertical="center" wrapText="1"/>
    </xf>
    <xf numFmtId="0" fontId="28" fillId="20" borderId="29" xfId="0" applyFont="1" applyFill="1" applyBorder="1" applyAlignment="1">
      <alignment horizontal="center" vertical="center" wrapText="1"/>
    </xf>
    <xf numFmtId="0" fontId="28" fillId="20" borderId="30" xfId="0" applyFont="1" applyFill="1" applyBorder="1" applyAlignment="1">
      <alignment horizontal="center" vertical="center" wrapText="1"/>
    </xf>
    <xf numFmtId="0" fontId="28" fillId="20" borderId="31" xfId="0" applyFont="1" applyFill="1" applyBorder="1" applyAlignment="1">
      <alignment horizontal="center" vertical="center" wrapText="1"/>
    </xf>
    <xf numFmtId="0" fontId="28" fillId="20" borderId="32" xfId="0" applyFont="1" applyFill="1" applyBorder="1" applyAlignment="1">
      <alignment horizontal="center" vertical="center" wrapText="1"/>
    </xf>
    <xf numFmtId="0" fontId="28" fillId="20" borderId="33" xfId="0" applyFont="1" applyFill="1" applyBorder="1" applyAlignment="1">
      <alignment horizontal="center" vertical="center" wrapText="1"/>
    </xf>
    <xf numFmtId="0" fontId="31" fillId="6" borderId="21" xfId="5" applyFont="1" applyFill="1" applyBorder="1" applyAlignment="1" applyProtection="1">
      <alignment horizontal="center" vertical="center"/>
      <protection hidden="1"/>
    </xf>
    <xf numFmtId="0" fontId="5" fillId="0" borderId="7" xfId="0" applyFont="1" applyBorder="1" applyAlignment="1">
      <alignment horizontal="center" vertical="center" wrapText="1"/>
    </xf>
    <xf numFmtId="0" fontId="5" fillId="0" borderId="20" xfId="0" applyFont="1" applyBorder="1" applyAlignment="1">
      <alignment horizontal="center" vertical="center" wrapText="1"/>
    </xf>
    <xf numFmtId="0" fontId="36" fillId="22" borderId="35" xfId="5" applyFont="1" applyFill="1" applyBorder="1" applyAlignment="1">
      <alignment horizontal="center" vertical="top" wrapText="1"/>
    </xf>
    <xf numFmtId="0" fontId="36" fillId="22" borderId="36" xfId="5" applyFont="1" applyFill="1" applyBorder="1" applyAlignment="1">
      <alignment horizontal="center" vertical="top" wrapText="1"/>
    </xf>
    <xf numFmtId="0" fontId="36" fillId="22" borderId="37" xfId="5" applyFont="1" applyFill="1" applyBorder="1" applyAlignment="1">
      <alignment horizontal="center" vertical="top" wrapText="1"/>
    </xf>
    <xf numFmtId="0" fontId="9" fillId="16" borderId="13" xfId="0" applyFont="1" applyFill="1" applyBorder="1" applyAlignment="1">
      <alignment horizontal="center"/>
    </xf>
    <xf numFmtId="0" fontId="9" fillId="16" borderId="13" xfId="0" applyFont="1" applyFill="1" applyBorder="1" applyAlignment="1">
      <alignment horizontal="center" vertical="center" wrapText="1"/>
    </xf>
  </cellXfs>
  <cellStyles count="6">
    <cellStyle name="Hipervínculo" xfId="2" builtinId="8"/>
    <cellStyle name="Moneda" xfId="1" builtinId="4"/>
    <cellStyle name="Normal" xfId="0" builtinId="0"/>
    <cellStyle name="Normal 2" xfId="3"/>
    <cellStyle name="Normal 2 2" xfId="5"/>
    <cellStyle name="Porcentaje" xfId="4" builtinId="5"/>
  </cellStyles>
  <dxfs count="9">
    <dxf>
      <font>
        <b/>
        <i val="0"/>
        <strike val="0"/>
        <condense val="0"/>
        <extend val="0"/>
        <outline val="0"/>
        <shadow val="0"/>
        <u/>
        <vertAlign val="baseline"/>
        <sz val="11"/>
        <color theme="4" tint="-0.249977111117893"/>
        <name val="Calibri"/>
        <scheme val="minor"/>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auto="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font>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495299</xdr:colOff>
      <xdr:row>1</xdr:row>
      <xdr:rowOff>95249</xdr:rowOff>
    </xdr:from>
    <xdr:to>
      <xdr:col>6</xdr:col>
      <xdr:colOff>1095374</xdr:colOff>
      <xdr:row>2</xdr:row>
      <xdr:rowOff>190499</xdr:rowOff>
    </xdr:to>
    <xdr:sp macro="" textlink="">
      <xdr:nvSpPr>
        <xdr:cNvPr id="2" name="1 Flecha doblada hacia arriba"/>
        <xdr:cNvSpPr/>
      </xdr:nvSpPr>
      <xdr:spPr>
        <a:xfrm rot="10800000">
          <a:off x="609599" y="285749"/>
          <a:ext cx="600075" cy="2952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7</xdr:col>
      <xdr:colOff>1695450</xdr:colOff>
      <xdr:row>6</xdr:row>
      <xdr:rowOff>38100</xdr:rowOff>
    </xdr:from>
    <xdr:to>
      <xdr:col>7</xdr:col>
      <xdr:colOff>3419475</xdr:colOff>
      <xdr:row>6</xdr:row>
      <xdr:rowOff>190500</xdr:rowOff>
    </xdr:to>
    <xdr:sp macro="" textlink="">
      <xdr:nvSpPr>
        <xdr:cNvPr id="3" name="2 Flecha derecha"/>
        <xdr:cNvSpPr/>
      </xdr:nvSpPr>
      <xdr:spPr>
        <a:xfrm>
          <a:off x="3095625" y="2238375"/>
          <a:ext cx="1724025"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oneCellAnchor>
    <xdr:from>
      <xdr:col>6</xdr:col>
      <xdr:colOff>999958</xdr:colOff>
      <xdr:row>5</xdr:row>
      <xdr:rowOff>155073</xdr:rowOff>
    </xdr:from>
    <xdr:ext cx="2057743" cy="280205"/>
    <xdr:sp macro="" textlink="">
      <xdr:nvSpPr>
        <xdr:cNvPr id="4" name="3 Rectángulo"/>
        <xdr:cNvSpPr/>
      </xdr:nvSpPr>
      <xdr:spPr>
        <a:xfrm>
          <a:off x="1114258" y="2164848"/>
          <a:ext cx="2057743" cy="280205"/>
        </a:xfrm>
        <a:prstGeom prst="rect">
          <a:avLst/>
        </a:prstGeom>
      </xdr:spPr>
      <xdr:style>
        <a:lnRef idx="2">
          <a:schemeClr val="accent4"/>
        </a:lnRef>
        <a:fillRef idx="1">
          <a:schemeClr val="lt1"/>
        </a:fillRef>
        <a:effectRef idx="0">
          <a:schemeClr val="accent4"/>
        </a:effectRef>
        <a:fontRef idx="minor">
          <a:schemeClr val="dk1"/>
        </a:fontRef>
      </xdr:style>
      <xdr:txBody>
        <a:bodyPr wrap="none" lIns="91440" tIns="45720" rIns="91440" bIns="45720">
          <a:spAutoFit/>
        </a:bodyPr>
        <a:lstStyle/>
        <a:p>
          <a:pPr algn="ctr"/>
          <a:r>
            <a:rPr lang="es-ES" sz="12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Consulta</a:t>
          </a:r>
          <a:r>
            <a:rPr lang="es-ES" sz="1200" b="1" cap="all" spc="0" baseline="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rPr>
            <a:t> de Ocupaciones</a:t>
          </a:r>
          <a:endParaRPr lang="es-ES" sz="1200" b="1" cap="all" spc="0">
            <a:ln w="9000" cmpd="sng">
              <a:solidFill>
                <a:schemeClr val="accent4">
                  <a:shade val="50000"/>
                  <a:satMod val="120000"/>
                </a:schemeClr>
              </a:solidFill>
              <a:prstDash val="solid"/>
            </a:ln>
            <a:gradFill>
              <a:gsLst>
                <a:gs pos="0">
                  <a:schemeClr val="accent4">
                    <a:shade val="20000"/>
                    <a:satMod val="245000"/>
                  </a:schemeClr>
                </a:gs>
                <a:gs pos="43000">
                  <a:schemeClr val="accent4">
                    <a:satMod val="255000"/>
                  </a:schemeClr>
                </a:gs>
                <a:gs pos="48000">
                  <a:schemeClr val="accent4">
                    <a:shade val="85000"/>
                    <a:satMod val="255000"/>
                  </a:schemeClr>
                </a:gs>
                <a:gs pos="100000">
                  <a:schemeClr val="accent4">
                    <a:shade val="20000"/>
                    <a:satMod val="245000"/>
                  </a:schemeClr>
                </a:gs>
              </a:gsLst>
              <a:lin ang="5400000"/>
            </a:gradFill>
            <a:effectLst>
              <a:reflection blurRad="12700" stA="28000" endPos="45000" dist="1000" dir="5400000" sy="-100000" algn="bl" rotWithShape="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123825</xdr:colOff>
      <xdr:row>3</xdr:row>
      <xdr:rowOff>66675</xdr:rowOff>
    </xdr:from>
    <xdr:to>
      <xdr:col>4</xdr:col>
      <xdr:colOff>857250</xdr:colOff>
      <xdr:row>3</xdr:row>
      <xdr:rowOff>200025</xdr:rowOff>
    </xdr:to>
    <xdr:sp macro="" textlink="">
      <xdr:nvSpPr>
        <xdr:cNvPr id="2" name="1 Flecha izquierda"/>
        <xdr:cNvSpPr/>
      </xdr:nvSpPr>
      <xdr:spPr>
        <a:xfrm>
          <a:off x="2628900" y="742950"/>
          <a:ext cx="733425"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1381125</xdr:colOff>
      <xdr:row>2</xdr:row>
      <xdr:rowOff>28575</xdr:rowOff>
    </xdr:from>
    <xdr:to>
      <xdr:col>2</xdr:col>
      <xdr:colOff>1714500</xdr:colOff>
      <xdr:row>3</xdr:row>
      <xdr:rowOff>152400</xdr:rowOff>
    </xdr:to>
    <xdr:sp macro="" textlink="">
      <xdr:nvSpPr>
        <xdr:cNvPr id="2" name="1 Flecha abajo"/>
        <xdr:cNvSpPr/>
      </xdr:nvSpPr>
      <xdr:spPr>
        <a:xfrm>
          <a:off x="2762250" y="619125"/>
          <a:ext cx="3333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queryTables/queryTable1.xml><?xml version="1.0" encoding="utf-8"?>
<queryTable xmlns="http://schemas.openxmlformats.org/spreadsheetml/2006/main" name="index" connectionId="1" autoFormatId="16" applyNumberFormats="0" applyBorderFormats="0" applyFontFormats="1" applyPatternFormats="1" applyAlignmentFormats="0" applyWidthHeightFormats="0"/>
</file>

<file path=xl/tables/table1.xml><?xml version="1.0" encoding="utf-8"?>
<table xmlns="http://schemas.openxmlformats.org/spreadsheetml/2006/main" id="1" name="Tabla1" displayName="Tabla1" ref="B5:C57" totalsRowShown="0" headerRowDxfId="5" headerRowBorderDxfId="4" tableBorderDxfId="3" totalsRowBorderDxfId="2">
  <autoFilter ref="B5:C57"/>
  <tableColumns count="2">
    <tableColumn id="1" name="Provincia" dataDxfId="1"/>
    <tableColumn id="2" name="Correo electrónico" dataDxfId="0" dataCellStyle="Hipervíncul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acredita.inss-barcelona.empresas@seg-social.es" TargetMode="External"/><Relationship Id="rId13" Type="http://schemas.openxmlformats.org/officeDocument/2006/relationships/hyperlink" Target="mailto:acredita.inss-ciudad-real.empresas@seg-social.es" TargetMode="External"/><Relationship Id="rId18" Type="http://schemas.openxmlformats.org/officeDocument/2006/relationships/hyperlink" Target="mailto:acredita.inss-granada.empresas@seg-social.es" TargetMode="External"/><Relationship Id="rId26" Type="http://schemas.openxmlformats.org/officeDocument/2006/relationships/hyperlink" Target="mailto:acredita.inss-la-rioja.empresas@seg-social.es" TargetMode="External"/><Relationship Id="rId3" Type="http://schemas.openxmlformats.org/officeDocument/2006/relationships/hyperlink" Target="mailto:acredita.inss-alicante.empresas@seg-social.es" TargetMode="External"/><Relationship Id="rId21" Type="http://schemas.openxmlformats.org/officeDocument/2006/relationships/hyperlink" Target="mailto:acredita.inss-huelva.empresas@seg-social.es" TargetMode="External"/><Relationship Id="rId34" Type="http://schemas.openxmlformats.org/officeDocument/2006/relationships/drawing" Target="../drawings/drawing3.xml"/><Relationship Id="rId7" Type="http://schemas.openxmlformats.org/officeDocument/2006/relationships/hyperlink" Target="mailto:acredita.inss-baleares.empresas@seg-social.es" TargetMode="External"/><Relationship Id="rId12" Type="http://schemas.openxmlformats.org/officeDocument/2006/relationships/hyperlink" Target="mailto:acredita.inss-castellon.empresas@seg-social.es" TargetMode="External"/><Relationship Id="rId17" Type="http://schemas.openxmlformats.org/officeDocument/2006/relationships/hyperlink" Target="mailto:acredita.inss-girona.empresas@seg-social.es" TargetMode="External"/><Relationship Id="rId25" Type="http://schemas.openxmlformats.org/officeDocument/2006/relationships/hyperlink" Target="mailto:acredita.inss-lleida.empresas@seg-social.es" TargetMode="External"/><Relationship Id="rId33" Type="http://schemas.openxmlformats.org/officeDocument/2006/relationships/hyperlink" Target="mailto:acredita.inss-palencia.empresas@seg-social.es" TargetMode="External"/><Relationship Id="rId2" Type="http://schemas.openxmlformats.org/officeDocument/2006/relationships/hyperlink" Target="mailto:acredita.inss-albacete.empresas@seg-social.es" TargetMode="External"/><Relationship Id="rId16" Type="http://schemas.openxmlformats.org/officeDocument/2006/relationships/hyperlink" Target="mailto:acredita.inss-cuenca.empresas@seg-social.es" TargetMode="External"/><Relationship Id="rId20" Type="http://schemas.openxmlformats.org/officeDocument/2006/relationships/hyperlink" Target="mailto:acredita.inss-gipuzkoa.empresas@seg-social.es" TargetMode="External"/><Relationship Id="rId29" Type="http://schemas.openxmlformats.org/officeDocument/2006/relationships/hyperlink" Target="mailto:acredita.inss-malaga.empresas@seg-social.es" TargetMode="External"/><Relationship Id="rId1" Type="http://schemas.openxmlformats.org/officeDocument/2006/relationships/hyperlink" Target="mailto:acredita.inss-alava.empresas@seg-social.es" TargetMode="External"/><Relationship Id="rId6" Type="http://schemas.openxmlformats.org/officeDocument/2006/relationships/hyperlink" Target="mailto:acredita.inss-badajoz.empresas@seg-social.es" TargetMode="External"/><Relationship Id="rId11" Type="http://schemas.openxmlformats.org/officeDocument/2006/relationships/hyperlink" Target="mailto:acredita.inss-cadiz.empresas@seg-social.es" TargetMode="External"/><Relationship Id="rId24" Type="http://schemas.openxmlformats.org/officeDocument/2006/relationships/hyperlink" Target="mailto:acredita.inss-leon.empresas@seg-social.es" TargetMode="External"/><Relationship Id="rId32" Type="http://schemas.openxmlformats.org/officeDocument/2006/relationships/hyperlink" Target="mailto:acredita.inss-ourense.empresas@seg-social.es" TargetMode="External"/><Relationship Id="rId5" Type="http://schemas.openxmlformats.org/officeDocument/2006/relationships/hyperlink" Target="mailto:acredita.inss-avila.empresas@seg-social.es" TargetMode="External"/><Relationship Id="rId15" Type="http://schemas.openxmlformats.org/officeDocument/2006/relationships/hyperlink" Target="mailto:acredita.inss-a-coruna.empresas@seg-social.es" TargetMode="External"/><Relationship Id="rId23" Type="http://schemas.openxmlformats.org/officeDocument/2006/relationships/hyperlink" Target="mailto:acredita.inss-jaen.empresas@seg-social.es" TargetMode="External"/><Relationship Id="rId28" Type="http://schemas.openxmlformats.org/officeDocument/2006/relationships/hyperlink" Target="mailto:acredita.inss-madrid.empresas@seg-social.es" TargetMode="External"/><Relationship Id="rId10" Type="http://schemas.openxmlformats.org/officeDocument/2006/relationships/hyperlink" Target="mailto:acredita.inss-caceres.empresas@seg-social.es" TargetMode="External"/><Relationship Id="rId19" Type="http://schemas.openxmlformats.org/officeDocument/2006/relationships/hyperlink" Target="mailto:acredita.inss-guadalajara.empresas@seg-social.es" TargetMode="External"/><Relationship Id="rId31" Type="http://schemas.openxmlformats.org/officeDocument/2006/relationships/hyperlink" Target="mailto:acredita.inss-navarra.empresas@seg-social.es" TargetMode="External"/><Relationship Id="rId4" Type="http://schemas.openxmlformats.org/officeDocument/2006/relationships/hyperlink" Target="mailto:acredita.inss-almeria.empresas@seg-social.es" TargetMode="External"/><Relationship Id="rId9" Type="http://schemas.openxmlformats.org/officeDocument/2006/relationships/hyperlink" Target="mailto:acredita.inss-burgos.empresas@seg-social.es" TargetMode="External"/><Relationship Id="rId14" Type="http://schemas.openxmlformats.org/officeDocument/2006/relationships/hyperlink" Target="mailto:acredita.inss-cordoba.empresas@seg-social.es" TargetMode="External"/><Relationship Id="rId22" Type="http://schemas.openxmlformats.org/officeDocument/2006/relationships/hyperlink" Target="mailto:acredita.inss-huesca.empresas@seg-social.es" TargetMode="External"/><Relationship Id="rId27" Type="http://schemas.openxmlformats.org/officeDocument/2006/relationships/hyperlink" Target="mailto:acredita.inss-lugo.empresas@seg-social.es" TargetMode="External"/><Relationship Id="rId30" Type="http://schemas.openxmlformats.org/officeDocument/2006/relationships/hyperlink" Target="mailto:acredita.inss-murcia.empresas@seg-social.es" TargetMode="External"/><Relationship Id="rId35"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11"/>
  <sheetViews>
    <sheetView showGridLines="0" tabSelected="1" workbookViewId="0">
      <selection activeCell="B5" sqref="B5"/>
    </sheetView>
  </sheetViews>
  <sheetFormatPr baseColWidth="10" defaultRowHeight="15" x14ac:dyDescent="0.25"/>
  <cols>
    <col min="1" max="1" width="2.85546875" customWidth="1"/>
    <col min="2" max="2" width="43.85546875" customWidth="1"/>
  </cols>
  <sheetData>
    <row r="1" spans="2:2" ht="15.75" thickBot="1" x14ac:dyDescent="0.3"/>
    <row r="2" spans="2:2" ht="16.5" thickTop="1" thickBot="1" x14ac:dyDescent="0.3">
      <c r="B2" s="186" t="s">
        <v>2111</v>
      </c>
    </row>
    <row r="3" spans="2:2" ht="16.5" thickTop="1" thickBot="1" x14ac:dyDescent="0.3">
      <c r="B3" s="186"/>
    </row>
    <row r="4" spans="2:2" ht="16.5" thickTop="1" thickBot="1" x14ac:dyDescent="0.3"/>
    <row r="5" spans="2:2" ht="64.5" customHeight="1" thickTop="1" thickBot="1" x14ac:dyDescent="0.3">
      <c r="B5" s="183" t="s">
        <v>2109</v>
      </c>
    </row>
    <row r="6" spans="2:2" s="180" customFormat="1" ht="49.5" customHeight="1" thickTop="1" thickBot="1" x14ac:dyDescent="0.3">
      <c r="B6" s="181" t="s">
        <v>2104</v>
      </c>
    </row>
    <row r="7" spans="2:2" s="180" customFormat="1" ht="49.5" customHeight="1" thickTop="1" thickBot="1" x14ac:dyDescent="0.3">
      <c r="B7" s="181" t="s">
        <v>2105</v>
      </c>
    </row>
    <row r="8" spans="2:2" s="180" customFormat="1" ht="49.5" customHeight="1" thickTop="1" thickBot="1" x14ac:dyDescent="0.3">
      <c r="B8" s="181" t="s">
        <v>2106</v>
      </c>
    </row>
    <row r="9" spans="2:2" s="180" customFormat="1" ht="49.5" customHeight="1" thickTop="1" thickBot="1" x14ac:dyDescent="0.3">
      <c r="B9" s="181" t="s">
        <v>2107</v>
      </c>
    </row>
    <row r="10" spans="2:2" s="180" customFormat="1" ht="49.5" customHeight="1" thickTop="1" thickBot="1" x14ac:dyDescent="0.3">
      <c r="B10" s="182" t="s">
        <v>2108</v>
      </c>
    </row>
    <row r="11" spans="2:2" ht="15.75" thickTop="1" x14ac:dyDescent="0.25"/>
  </sheetData>
  <sheetProtection password="806B" sheet="1" objects="1" scenarios="1"/>
  <mergeCells count="1">
    <mergeCell ref="B2:B3"/>
  </mergeCells>
  <hyperlinks>
    <hyperlink ref="B6" location="'Comprobacion deducciones'!A1" tooltip="Revisar las deducciones a realizar por Accidentre de Trabajo o por Contingencia Común" display="COMPROBACIÓN DEDUCCIONES"/>
    <hyperlink ref="B7" location="'BUSCADOR CNAE'!A1" tooltip="Consultar CNAE y las Ocupaciones junto a sus tarifas. " display="BUSCADOR CNAE"/>
    <hyperlink ref="B8" location="'Cómputo días de baja'!A1" tooltip="Comprobar los días que han transcurrido de una baja por Accidente de Trabajo o una Enfermedad Común" display="CÓMPUTO DE DÍAS DE BAJA MÉDICA"/>
    <hyperlink ref="B9" location="Cotizaciones!A1" tooltip="Conocer la cotización Empresarial y Obrera según tipo de contrato." display="COTIZACIONES"/>
    <hyperlink ref="B10" location="'ACREDIT@'!A1" tooltip="Información de los distintos correos de Acredit@ a nivel Nacional" display="ACREDIT@"/>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651"/>
  <sheetViews>
    <sheetView showGridLines="0" topLeftCell="B1" workbookViewId="0">
      <selection activeCell="G5" sqref="G5"/>
    </sheetView>
  </sheetViews>
  <sheetFormatPr baseColWidth="10" defaultRowHeight="15" x14ac:dyDescent="0.25"/>
  <cols>
    <col min="3" max="3" width="96" bestFit="1" customWidth="1"/>
    <col min="4" max="4" width="114" style="83" customWidth="1"/>
  </cols>
  <sheetData>
    <row r="3" spans="2:4" ht="21" x14ac:dyDescent="0.25">
      <c r="B3" s="76" t="s">
        <v>43</v>
      </c>
      <c r="C3" s="78" t="s">
        <v>39</v>
      </c>
      <c r="D3" s="79" t="s">
        <v>1322</v>
      </c>
    </row>
    <row r="4" spans="2:4" x14ac:dyDescent="0.25">
      <c r="B4" s="63" t="s">
        <v>45</v>
      </c>
      <c r="C4" s="64" t="s">
        <v>46</v>
      </c>
      <c r="D4" s="64" t="s">
        <v>1323</v>
      </c>
    </row>
    <row r="5" spans="2:4" x14ac:dyDescent="0.25">
      <c r="B5" s="63" t="s">
        <v>47</v>
      </c>
      <c r="C5" s="64" t="s">
        <v>48</v>
      </c>
      <c r="D5" s="80" t="s">
        <v>1324</v>
      </c>
    </row>
    <row r="6" spans="2:4" x14ac:dyDescent="0.25">
      <c r="B6" s="63" t="s">
        <v>1320</v>
      </c>
      <c r="C6" s="64" t="s">
        <v>1321</v>
      </c>
      <c r="D6" s="80" t="s">
        <v>1325</v>
      </c>
    </row>
    <row r="7" spans="2:4" x14ac:dyDescent="0.25">
      <c r="B7" s="63" t="s">
        <v>49</v>
      </c>
      <c r="C7" s="64" t="s">
        <v>50</v>
      </c>
      <c r="D7" s="80" t="s">
        <v>1326</v>
      </c>
    </row>
    <row r="8" spans="2:4" x14ac:dyDescent="0.25">
      <c r="B8" s="63" t="s">
        <v>52</v>
      </c>
      <c r="C8" s="64" t="s">
        <v>53</v>
      </c>
      <c r="D8" s="80" t="s">
        <v>1327</v>
      </c>
    </row>
    <row r="9" spans="2:4" x14ac:dyDescent="0.25">
      <c r="B9" s="63" t="s">
        <v>55</v>
      </c>
      <c r="C9" s="64" t="s">
        <v>56</v>
      </c>
      <c r="D9" s="80" t="s">
        <v>1328</v>
      </c>
    </row>
    <row r="10" spans="2:4" x14ac:dyDescent="0.25">
      <c r="B10" s="63" t="s">
        <v>57</v>
      </c>
      <c r="C10" s="64" t="s">
        <v>58</v>
      </c>
      <c r="D10" s="80" t="s">
        <v>1329</v>
      </c>
    </row>
    <row r="11" spans="2:4" x14ac:dyDescent="0.25">
      <c r="B11" s="63" t="s">
        <v>59</v>
      </c>
      <c r="C11" s="64" t="s">
        <v>60</v>
      </c>
      <c r="D11" s="80" t="s">
        <v>1330</v>
      </c>
    </row>
    <row r="12" spans="2:4" x14ac:dyDescent="0.25">
      <c r="B12" s="63" t="s">
        <v>61</v>
      </c>
      <c r="C12" s="64" t="s">
        <v>62</v>
      </c>
      <c r="D12" s="80" t="s">
        <v>1331</v>
      </c>
    </row>
    <row r="13" spans="2:4" x14ac:dyDescent="0.25">
      <c r="B13" s="63" t="s">
        <v>63</v>
      </c>
      <c r="C13" s="64" t="s">
        <v>64</v>
      </c>
      <c r="D13" s="80" t="s">
        <v>1332</v>
      </c>
    </row>
    <row r="14" spans="2:4" x14ac:dyDescent="0.25">
      <c r="B14" s="63" t="s">
        <v>65</v>
      </c>
      <c r="C14" s="64" t="s">
        <v>66</v>
      </c>
      <c r="D14" s="80" t="s">
        <v>1333</v>
      </c>
    </row>
    <row r="15" spans="2:4" x14ac:dyDescent="0.25">
      <c r="B15" s="63" t="s">
        <v>67</v>
      </c>
      <c r="C15" s="64" t="s">
        <v>68</v>
      </c>
      <c r="D15" s="80" t="s">
        <v>1334</v>
      </c>
    </row>
    <row r="16" spans="2:4" x14ac:dyDescent="0.25">
      <c r="B16" s="63" t="s">
        <v>69</v>
      </c>
      <c r="C16" s="64" t="s">
        <v>70</v>
      </c>
      <c r="D16" s="80" t="s">
        <v>1335</v>
      </c>
    </row>
    <row r="17" spans="2:4" x14ac:dyDescent="0.25">
      <c r="B17" s="63" t="s">
        <v>71</v>
      </c>
      <c r="C17" s="64" t="s">
        <v>72</v>
      </c>
      <c r="D17" s="80" t="s">
        <v>1336</v>
      </c>
    </row>
    <row r="18" spans="2:4" x14ac:dyDescent="0.25">
      <c r="B18" s="63" t="s">
        <v>73</v>
      </c>
      <c r="C18" s="64" t="s">
        <v>74</v>
      </c>
      <c r="D18" s="80" t="s">
        <v>1337</v>
      </c>
    </row>
    <row r="19" spans="2:4" x14ac:dyDescent="0.25">
      <c r="B19" s="63" t="s">
        <v>75</v>
      </c>
      <c r="C19" s="64" t="s">
        <v>76</v>
      </c>
      <c r="D19" s="80" t="s">
        <v>1338</v>
      </c>
    </row>
    <row r="20" spans="2:4" x14ac:dyDescent="0.25">
      <c r="B20" s="63" t="s">
        <v>77</v>
      </c>
      <c r="C20" s="64" t="s">
        <v>78</v>
      </c>
      <c r="D20" s="80" t="s">
        <v>1339</v>
      </c>
    </row>
    <row r="21" spans="2:4" x14ac:dyDescent="0.25">
      <c r="B21" s="63" t="s">
        <v>79</v>
      </c>
      <c r="C21" s="64" t="s">
        <v>80</v>
      </c>
      <c r="D21" s="80" t="s">
        <v>1340</v>
      </c>
    </row>
    <row r="22" spans="2:4" x14ac:dyDescent="0.25">
      <c r="B22" s="63" t="s">
        <v>81</v>
      </c>
      <c r="C22" s="64" t="s">
        <v>82</v>
      </c>
      <c r="D22" s="80" t="s">
        <v>1341</v>
      </c>
    </row>
    <row r="23" spans="2:4" x14ac:dyDescent="0.25">
      <c r="B23" s="63" t="s">
        <v>83</v>
      </c>
      <c r="C23" s="64" t="s">
        <v>84</v>
      </c>
      <c r="D23" s="80" t="s">
        <v>1342</v>
      </c>
    </row>
    <row r="24" spans="2:4" x14ac:dyDescent="0.25">
      <c r="B24" s="63" t="s">
        <v>85</v>
      </c>
      <c r="C24" s="64" t="s">
        <v>86</v>
      </c>
      <c r="D24" s="80" t="s">
        <v>1343</v>
      </c>
    </row>
    <row r="25" spans="2:4" x14ac:dyDescent="0.25">
      <c r="B25" s="63" t="s">
        <v>87</v>
      </c>
      <c r="C25" s="64" t="s">
        <v>88</v>
      </c>
      <c r="D25" s="80" t="s">
        <v>1344</v>
      </c>
    </row>
    <row r="26" spans="2:4" x14ac:dyDescent="0.25">
      <c r="B26" s="63" t="s">
        <v>89</v>
      </c>
      <c r="C26" s="64" t="s">
        <v>90</v>
      </c>
      <c r="D26" s="80" t="s">
        <v>90</v>
      </c>
    </row>
    <row r="27" spans="2:4" x14ac:dyDescent="0.25">
      <c r="B27" s="63" t="s">
        <v>91</v>
      </c>
      <c r="C27" s="64" t="s">
        <v>92</v>
      </c>
      <c r="D27" s="80" t="s">
        <v>1345</v>
      </c>
    </row>
    <row r="28" spans="2:4" x14ac:dyDescent="0.25">
      <c r="B28" s="63" t="s">
        <v>93</v>
      </c>
      <c r="C28" s="64" t="s">
        <v>94</v>
      </c>
      <c r="D28" s="80" t="s">
        <v>1346</v>
      </c>
    </row>
    <row r="29" spans="2:4" x14ac:dyDescent="0.25">
      <c r="B29" s="63" t="s">
        <v>95</v>
      </c>
      <c r="C29" s="64" t="s">
        <v>96</v>
      </c>
      <c r="D29" s="80" t="s">
        <v>1347</v>
      </c>
    </row>
    <row r="30" spans="2:4" x14ac:dyDescent="0.25">
      <c r="B30" s="63" t="s">
        <v>97</v>
      </c>
      <c r="C30" s="64" t="s">
        <v>98</v>
      </c>
      <c r="D30" s="80" t="s">
        <v>1348</v>
      </c>
    </row>
    <row r="31" spans="2:4" x14ac:dyDescent="0.25">
      <c r="B31" s="63" t="s">
        <v>99</v>
      </c>
      <c r="C31" s="64" t="s">
        <v>100</v>
      </c>
      <c r="D31" s="80" t="s">
        <v>1349</v>
      </c>
    </row>
    <row r="32" spans="2:4" x14ac:dyDescent="0.25">
      <c r="B32" s="63" t="s">
        <v>101</v>
      </c>
      <c r="C32" s="64" t="s">
        <v>102</v>
      </c>
      <c r="D32" s="80" t="s">
        <v>1350</v>
      </c>
    </row>
    <row r="33" spans="2:4" x14ac:dyDescent="0.25">
      <c r="B33" s="63" t="s">
        <v>103</v>
      </c>
      <c r="C33" s="64" t="s">
        <v>104</v>
      </c>
      <c r="D33" s="80" t="s">
        <v>1351</v>
      </c>
    </row>
    <row r="34" spans="2:4" x14ac:dyDescent="0.25">
      <c r="B34" s="63" t="s">
        <v>105</v>
      </c>
      <c r="C34" s="64" t="s">
        <v>106</v>
      </c>
      <c r="D34" s="80" t="s">
        <v>1352</v>
      </c>
    </row>
    <row r="35" spans="2:4" x14ac:dyDescent="0.25">
      <c r="B35" s="63" t="s">
        <v>107</v>
      </c>
      <c r="C35" s="64" t="s">
        <v>108</v>
      </c>
      <c r="D35" s="80" t="s">
        <v>1353</v>
      </c>
    </row>
    <row r="36" spans="2:4" x14ac:dyDescent="0.25">
      <c r="B36" s="63" t="s">
        <v>109</v>
      </c>
      <c r="C36" s="64" t="s">
        <v>110</v>
      </c>
      <c r="D36" s="80" t="s">
        <v>1354</v>
      </c>
    </row>
    <row r="37" spans="2:4" x14ac:dyDescent="0.25">
      <c r="B37" s="63" t="s">
        <v>111</v>
      </c>
      <c r="C37" s="64" t="s">
        <v>112</v>
      </c>
      <c r="D37" s="80" t="s">
        <v>1355</v>
      </c>
    </row>
    <row r="38" spans="2:4" x14ac:dyDescent="0.25">
      <c r="B38" s="63" t="s">
        <v>113</v>
      </c>
      <c r="C38" s="64" t="s">
        <v>114</v>
      </c>
      <c r="D38" s="80" t="s">
        <v>1356</v>
      </c>
    </row>
    <row r="39" spans="2:4" x14ac:dyDescent="0.25">
      <c r="B39" s="63" t="s">
        <v>115</v>
      </c>
      <c r="C39" s="64" t="s">
        <v>116</v>
      </c>
      <c r="D39" s="80" t="s">
        <v>1357</v>
      </c>
    </row>
    <row r="40" spans="2:4" x14ac:dyDescent="0.25">
      <c r="B40" s="63" t="s">
        <v>117</v>
      </c>
      <c r="C40" s="64" t="s">
        <v>118</v>
      </c>
      <c r="D40" s="80" t="s">
        <v>1358</v>
      </c>
    </row>
    <row r="41" spans="2:4" x14ac:dyDescent="0.25">
      <c r="B41" s="63" t="s">
        <v>119</v>
      </c>
      <c r="C41" s="64" t="s">
        <v>120</v>
      </c>
      <c r="D41" s="80" t="s">
        <v>1359</v>
      </c>
    </row>
    <row r="42" spans="2:4" x14ac:dyDescent="0.25">
      <c r="B42" s="63" t="s">
        <v>121</v>
      </c>
      <c r="C42" s="64" t="s">
        <v>122</v>
      </c>
      <c r="D42" s="80" t="s">
        <v>1360</v>
      </c>
    </row>
    <row r="43" spans="2:4" x14ac:dyDescent="0.25">
      <c r="B43" s="229" t="s">
        <v>123</v>
      </c>
      <c r="C43" s="229"/>
      <c r="D43" s="80"/>
    </row>
    <row r="44" spans="2:4" x14ac:dyDescent="0.25">
      <c r="B44" s="63" t="s">
        <v>124</v>
      </c>
      <c r="C44" s="64" t="s">
        <v>125</v>
      </c>
      <c r="D44" s="80" t="s">
        <v>1361</v>
      </c>
    </row>
    <row r="45" spans="2:4" x14ac:dyDescent="0.25">
      <c r="B45" s="63" t="s">
        <v>126</v>
      </c>
      <c r="C45" s="64" t="s">
        <v>127</v>
      </c>
      <c r="D45" s="80" t="s">
        <v>1362</v>
      </c>
    </row>
    <row r="46" spans="2:4" x14ac:dyDescent="0.25">
      <c r="B46" s="63" t="s">
        <v>128</v>
      </c>
      <c r="C46" s="64" t="s">
        <v>129</v>
      </c>
      <c r="D46" s="80" t="s">
        <v>1363</v>
      </c>
    </row>
    <row r="47" spans="2:4" x14ac:dyDescent="0.25">
      <c r="B47" s="63" t="s">
        <v>130</v>
      </c>
      <c r="C47" s="64" t="s">
        <v>131</v>
      </c>
      <c r="D47" s="80" t="s">
        <v>1364</v>
      </c>
    </row>
    <row r="48" spans="2:4" x14ac:dyDescent="0.25">
      <c r="B48" s="63" t="s">
        <v>132</v>
      </c>
      <c r="C48" s="64" t="s">
        <v>133</v>
      </c>
      <c r="D48" s="80" t="s">
        <v>1365</v>
      </c>
    </row>
    <row r="49" spans="2:4" x14ac:dyDescent="0.25">
      <c r="B49" s="63" t="s">
        <v>134</v>
      </c>
      <c r="C49" s="64" t="s">
        <v>135</v>
      </c>
      <c r="D49" s="80" t="s">
        <v>1366</v>
      </c>
    </row>
    <row r="50" spans="2:4" x14ac:dyDescent="0.25">
      <c r="B50" s="63" t="s">
        <v>136</v>
      </c>
      <c r="C50" s="64" t="s">
        <v>137</v>
      </c>
      <c r="D50" s="80" t="s">
        <v>1367</v>
      </c>
    </row>
    <row r="51" spans="2:4" x14ac:dyDescent="0.25">
      <c r="B51" s="63" t="s">
        <v>138</v>
      </c>
      <c r="C51" s="64" t="s">
        <v>139</v>
      </c>
      <c r="D51" s="80" t="s">
        <v>1368</v>
      </c>
    </row>
    <row r="52" spans="2:4" x14ac:dyDescent="0.25">
      <c r="B52" s="63" t="s">
        <v>140</v>
      </c>
      <c r="C52" s="64" t="s">
        <v>141</v>
      </c>
      <c r="D52" s="80" t="s">
        <v>1369</v>
      </c>
    </row>
    <row r="53" spans="2:4" x14ac:dyDescent="0.25">
      <c r="B53" s="63" t="s">
        <v>142</v>
      </c>
      <c r="C53" s="64" t="s">
        <v>143</v>
      </c>
      <c r="D53" s="80" t="s">
        <v>1370</v>
      </c>
    </row>
    <row r="54" spans="2:4" x14ac:dyDescent="0.25">
      <c r="B54" s="63" t="s">
        <v>144</v>
      </c>
      <c r="C54" s="64" t="s">
        <v>145</v>
      </c>
      <c r="D54" s="80" t="s">
        <v>1371</v>
      </c>
    </row>
    <row r="55" spans="2:4" x14ac:dyDescent="0.25">
      <c r="B55" s="63" t="s">
        <v>146</v>
      </c>
      <c r="C55" s="64" t="s">
        <v>147</v>
      </c>
      <c r="D55" s="80" t="s">
        <v>1372</v>
      </c>
    </row>
    <row r="56" spans="2:4" x14ac:dyDescent="0.25">
      <c r="B56" s="63" t="s">
        <v>148</v>
      </c>
      <c r="C56" s="64" t="s">
        <v>149</v>
      </c>
      <c r="D56" s="80" t="s">
        <v>1373</v>
      </c>
    </row>
    <row r="57" spans="2:4" x14ac:dyDescent="0.25">
      <c r="B57" s="63" t="s">
        <v>150</v>
      </c>
      <c r="C57" s="64" t="s">
        <v>151</v>
      </c>
      <c r="D57" s="80" t="s">
        <v>1374</v>
      </c>
    </row>
    <row r="58" spans="2:4" x14ac:dyDescent="0.25">
      <c r="B58" s="63" t="s">
        <v>152</v>
      </c>
      <c r="C58" s="64" t="s">
        <v>153</v>
      </c>
      <c r="D58" s="80" t="s">
        <v>1375</v>
      </c>
    </row>
    <row r="59" spans="2:4" x14ac:dyDescent="0.25">
      <c r="B59" s="229" t="s">
        <v>154</v>
      </c>
      <c r="C59" s="229"/>
      <c r="D59" s="80"/>
    </row>
    <row r="60" spans="2:4" x14ac:dyDescent="0.25">
      <c r="B60" s="63" t="s">
        <v>155</v>
      </c>
      <c r="C60" s="64" t="s">
        <v>156</v>
      </c>
      <c r="D60" s="80" t="s">
        <v>1376</v>
      </c>
    </row>
    <row r="61" spans="2:4" x14ac:dyDescent="0.25">
      <c r="B61" s="63" t="s">
        <v>157</v>
      </c>
      <c r="C61" s="64" t="s">
        <v>158</v>
      </c>
      <c r="D61" s="80" t="s">
        <v>1377</v>
      </c>
    </row>
    <row r="62" spans="2:4" x14ac:dyDescent="0.25">
      <c r="B62" s="63" t="s">
        <v>159</v>
      </c>
      <c r="C62" s="64" t="s">
        <v>160</v>
      </c>
      <c r="D62" s="80" t="s">
        <v>1378</v>
      </c>
    </row>
    <row r="63" spans="2:4" x14ac:dyDescent="0.25">
      <c r="B63" s="63" t="s">
        <v>161</v>
      </c>
      <c r="C63" s="64" t="s">
        <v>162</v>
      </c>
      <c r="D63" s="80" t="s">
        <v>1379</v>
      </c>
    </row>
    <row r="64" spans="2:4" x14ac:dyDescent="0.25">
      <c r="B64" s="63" t="s">
        <v>163</v>
      </c>
      <c r="C64" s="64" t="s">
        <v>164</v>
      </c>
      <c r="D64" s="80" t="s">
        <v>1380</v>
      </c>
    </row>
    <row r="65" spans="2:4" x14ac:dyDescent="0.25">
      <c r="B65" s="63" t="s">
        <v>165</v>
      </c>
      <c r="C65" s="64" t="s">
        <v>166</v>
      </c>
      <c r="D65" s="80" t="s">
        <v>1381</v>
      </c>
    </row>
    <row r="66" spans="2:4" x14ac:dyDescent="0.25">
      <c r="B66" s="63" t="s">
        <v>167</v>
      </c>
      <c r="C66" s="64" t="s">
        <v>168</v>
      </c>
      <c r="D66" s="80" t="s">
        <v>1382</v>
      </c>
    </row>
    <row r="67" spans="2:4" x14ac:dyDescent="0.25">
      <c r="B67" s="63" t="s">
        <v>169</v>
      </c>
      <c r="C67" s="64" t="s">
        <v>170</v>
      </c>
      <c r="D67" s="80" t="s">
        <v>1383</v>
      </c>
    </row>
    <row r="68" spans="2:4" x14ac:dyDescent="0.25">
      <c r="B68" s="63" t="s">
        <v>171</v>
      </c>
      <c r="C68" s="64" t="s">
        <v>172</v>
      </c>
      <c r="D68" s="80" t="s">
        <v>1384</v>
      </c>
    </row>
    <row r="69" spans="2:4" x14ac:dyDescent="0.25">
      <c r="B69" s="63" t="s">
        <v>173</v>
      </c>
      <c r="C69" s="64" t="s">
        <v>174</v>
      </c>
      <c r="D69" s="80" t="s">
        <v>1385</v>
      </c>
    </row>
    <row r="70" spans="2:4" x14ac:dyDescent="0.25">
      <c r="B70" s="63" t="s">
        <v>175</v>
      </c>
      <c r="C70" s="64" t="s">
        <v>176</v>
      </c>
      <c r="D70" s="80" t="s">
        <v>1386</v>
      </c>
    </row>
    <row r="71" spans="2:4" x14ac:dyDescent="0.25">
      <c r="B71" s="63" t="s">
        <v>177</v>
      </c>
      <c r="C71" s="64" t="s">
        <v>178</v>
      </c>
      <c r="D71" s="80" t="s">
        <v>1387</v>
      </c>
    </row>
    <row r="72" spans="2:4" x14ac:dyDescent="0.25">
      <c r="B72" s="63" t="s">
        <v>179</v>
      </c>
      <c r="C72" s="64" t="s">
        <v>180</v>
      </c>
      <c r="D72" s="80" t="s">
        <v>1388</v>
      </c>
    </row>
    <row r="73" spans="2:4" x14ac:dyDescent="0.25">
      <c r="B73" s="63" t="s">
        <v>181</v>
      </c>
      <c r="C73" s="64" t="s">
        <v>182</v>
      </c>
      <c r="D73" s="80" t="s">
        <v>1389</v>
      </c>
    </row>
    <row r="74" spans="2:4" x14ac:dyDescent="0.25">
      <c r="B74" s="63" t="s">
        <v>183</v>
      </c>
      <c r="C74" s="64" t="s">
        <v>184</v>
      </c>
      <c r="D74" s="80" t="s">
        <v>1390</v>
      </c>
    </row>
    <row r="75" spans="2:4" x14ac:dyDescent="0.25">
      <c r="B75" s="63" t="s">
        <v>185</v>
      </c>
      <c r="C75" s="64" t="s">
        <v>186</v>
      </c>
      <c r="D75" s="80" t="s">
        <v>1391</v>
      </c>
    </row>
    <row r="76" spans="2:4" x14ac:dyDescent="0.25">
      <c r="B76" s="63" t="s">
        <v>187</v>
      </c>
      <c r="C76" s="64" t="s">
        <v>188</v>
      </c>
      <c r="D76" s="80" t="s">
        <v>1392</v>
      </c>
    </row>
    <row r="77" spans="2:4" x14ac:dyDescent="0.25">
      <c r="B77" s="63" t="s">
        <v>189</v>
      </c>
      <c r="C77" s="64" t="s">
        <v>190</v>
      </c>
      <c r="D77" s="80" t="s">
        <v>1393</v>
      </c>
    </row>
    <row r="78" spans="2:4" x14ac:dyDescent="0.25">
      <c r="B78" s="63" t="s">
        <v>191</v>
      </c>
      <c r="C78" s="64" t="s">
        <v>192</v>
      </c>
      <c r="D78" s="80" t="s">
        <v>1394</v>
      </c>
    </row>
    <row r="79" spans="2:4" x14ac:dyDescent="0.25">
      <c r="B79" s="63" t="s">
        <v>193</v>
      </c>
      <c r="C79" s="64" t="s">
        <v>194</v>
      </c>
      <c r="D79" s="80" t="s">
        <v>1395</v>
      </c>
    </row>
    <row r="80" spans="2:4" x14ac:dyDescent="0.25">
      <c r="B80" s="63" t="s">
        <v>195</v>
      </c>
      <c r="C80" s="64" t="s">
        <v>196</v>
      </c>
      <c r="D80" s="80" t="s">
        <v>1396</v>
      </c>
    </row>
    <row r="81" spans="2:4" x14ac:dyDescent="0.25">
      <c r="B81" s="63" t="s">
        <v>197</v>
      </c>
      <c r="C81" s="64" t="s">
        <v>198</v>
      </c>
      <c r="D81" s="80" t="s">
        <v>1397</v>
      </c>
    </row>
    <row r="82" spans="2:4" x14ac:dyDescent="0.25">
      <c r="B82" s="63" t="s">
        <v>199</v>
      </c>
      <c r="C82" s="64" t="s">
        <v>200</v>
      </c>
      <c r="D82" s="80" t="s">
        <v>1398</v>
      </c>
    </row>
    <row r="83" spans="2:4" x14ac:dyDescent="0.25">
      <c r="B83" s="63" t="s">
        <v>201</v>
      </c>
      <c r="C83" s="64" t="s">
        <v>202</v>
      </c>
      <c r="D83" s="80" t="s">
        <v>1399</v>
      </c>
    </row>
    <row r="84" spans="2:4" x14ac:dyDescent="0.25">
      <c r="B84" s="63" t="s">
        <v>203</v>
      </c>
      <c r="C84" s="64" t="s">
        <v>204</v>
      </c>
      <c r="D84" s="80" t="s">
        <v>1400</v>
      </c>
    </row>
    <row r="85" spans="2:4" x14ac:dyDescent="0.25">
      <c r="B85" s="63" t="s">
        <v>205</v>
      </c>
      <c r="C85" s="64" t="s">
        <v>206</v>
      </c>
      <c r="D85" s="80" t="s">
        <v>1401</v>
      </c>
    </row>
    <row r="86" spans="2:4" x14ac:dyDescent="0.25">
      <c r="B86" s="63" t="s">
        <v>207</v>
      </c>
      <c r="C86" s="64" t="s">
        <v>208</v>
      </c>
      <c r="D86" s="80" t="s">
        <v>1402</v>
      </c>
    </row>
    <row r="87" spans="2:4" x14ac:dyDescent="0.25">
      <c r="B87" s="63" t="s">
        <v>209</v>
      </c>
      <c r="C87" s="64" t="s">
        <v>210</v>
      </c>
      <c r="D87" s="80" t="s">
        <v>1403</v>
      </c>
    </row>
    <row r="88" spans="2:4" x14ac:dyDescent="0.25">
      <c r="B88" s="63" t="s">
        <v>211</v>
      </c>
      <c r="C88" s="64" t="s">
        <v>212</v>
      </c>
      <c r="D88" s="80" t="s">
        <v>1404</v>
      </c>
    </row>
    <row r="89" spans="2:4" x14ac:dyDescent="0.25">
      <c r="B89" s="63" t="s">
        <v>213</v>
      </c>
      <c r="C89" s="64" t="s">
        <v>214</v>
      </c>
      <c r="D89" s="80" t="s">
        <v>1405</v>
      </c>
    </row>
    <row r="90" spans="2:4" x14ac:dyDescent="0.25">
      <c r="B90" s="63" t="s">
        <v>215</v>
      </c>
      <c r="C90" s="64" t="s">
        <v>216</v>
      </c>
      <c r="D90" s="80" t="s">
        <v>1406</v>
      </c>
    </row>
    <row r="91" spans="2:4" x14ac:dyDescent="0.25">
      <c r="B91" s="63" t="s">
        <v>217</v>
      </c>
      <c r="C91" s="64" t="s">
        <v>218</v>
      </c>
      <c r="D91" s="80" t="s">
        <v>1407</v>
      </c>
    </row>
    <row r="92" spans="2:4" x14ac:dyDescent="0.25">
      <c r="B92" s="63" t="s">
        <v>219</v>
      </c>
      <c r="C92" s="64" t="s">
        <v>220</v>
      </c>
      <c r="D92" s="80" t="s">
        <v>1408</v>
      </c>
    </row>
    <row r="93" spans="2:4" x14ac:dyDescent="0.25">
      <c r="B93" s="63" t="s">
        <v>221</v>
      </c>
      <c r="C93" s="64" t="s">
        <v>222</v>
      </c>
      <c r="D93" s="80" t="s">
        <v>222</v>
      </c>
    </row>
    <row r="94" spans="2:4" x14ac:dyDescent="0.25">
      <c r="B94" s="63" t="s">
        <v>223</v>
      </c>
      <c r="C94" s="64" t="s">
        <v>224</v>
      </c>
      <c r="D94" s="80" t="s">
        <v>1409</v>
      </c>
    </row>
    <row r="95" spans="2:4" x14ac:dyDescent="0.25">
      <c r="B95" s="63" t="s">
        <v>225</v>
      </c>
      <c r="C95" s="64" t="s">
        <v>226</v>
      </c>
      <c r="D95" s="80" t="s">
        <v>1410</v>
      </c>
    </row>
    <row r="96" spans="2:4" x14ac:dyDescent="0.25">
      <c r="B96" s="63" t="s">
        <v>227</v>
      </c>
      <c r="C96" s="64" t="s">
        <v>228</v>
      </c>
      <c r="D96" s="80" t="s">
        <v>1411</v>
      </c>
    </row>
    <row r="97" spans="2:4" x14ac:dyDescent="0.25">
      <c r="B97" s="63" t="s">
        <v>229</v>
      </c>
      <c r="C97" s="64" t="s">
        <v>230</v>
      </c>
      <c r="D97" s="80" t="s">
        <v>1412</v>
      </c>
    </row>
    <row r="98" spans="2:4" x14ac:dyDescent="0.25">
      <c r="B98" s="63" t="s">
        <v>231</v>
      </c>
      <c r="C98" s="64" t="s">
        <v>232</v>
      </c>
      <c r="D98" s="80" t="s">
        <v>1413</v>
      </c>
    </row>
    <row r="99" spans="2:4" x14ac:dyDescent="0.25">
      <c r="B99" s="63" t="s">
        <v>233</v>
      </c>
      <c r="C99" s="64" t="s">
        <v>234</v>
      </c>
      <c r="D99" s="80" t="s">
        <v>1414</v>
      </c>
    </row>
    <row r="100" spans="2:4" x14ac:dyDescent="0.25">
      <c r="B100" s="63" t="s">
        <v>235</v>
      </c>
      <c r="C100" s="64" t="s">
        <v>236</v>
      </c>
      <c r="D100" s="80" t="s">
        <v>1415</v>
      </c>
    </row>
    <row r="101" spans="2:4" x14ac:dyDescent="0.25">
      <c r="B101" s="63" t="s">
        <v>237</v>
      </c>
      <c r="C101" s="64" t="s">
        <v>238</v>
      </c>
      <c r="D101" s="80" t="s">
        <v>1416</v>
      </c>
    </row>
    <row r="102" spans="2:4" x14ac:dyDescent="0.25">
      <c r="B102" s="63" t="s">
        <v>239</v>
      </c>
      <c r="C102" s="64" t="s">
        <v>240</v>
      </c>
      <c r="D102" s="80" t="s">
        <v>1417</v>
      </c>
    </row>
    <row r="103" spans="2:4" x14ac:dyDescent="0.25">
      <c r="B103" s="63" t="s">
        <v>241</v>
      </c>
      <c r="C103" s="64" t="s">
        <v>242</v>
      </c>
      <c r="D103" s="80" t="s">
        <v>1418</v>
      </c>
    </row>
    <row r="104" spans="2:4" x14ac:dyDescent="0.25">
      <c r="B104" s="63" t="s">
        <v>243</v>
      </c>
      <c r="C104" s="64" t="s">
        <v>244</v>
      </c>
      <c r="D104" s="80" t="s">
        <v>1419</v>
      </c>
    </row>
    <row r="105" spans="2:4" x14ac:dyDescent="0.25">
      <c r="B105" s="63" t="s">
        <v>245</v>
      </c>
      <c r="C105" s="64" t="s">
        <v>246</v>
      </c>
      <c r="D105" s="80" t="s">
        <v>1420</v>
      </c>
    </row>
    <row r="106" spans="2:4" x14ac:dyDescent="0.25">
      <c r="B106" s="63" t="s">
        <v>247</v>
      </c>
      <c r="C106" s="64" t="s">
        <v>248</v>
      </c>
      <c r="D106" s="80" t="s">
        <v>1421</v>
      </c>
    </row>
    <row r="107" spans="2:4" x14ac:dyDescent="0.25">
      <c r="B107" s="63" t="s">
        <v>249</v>
      </c>
      <c r="C107" s="64" t="s">
        <v>250</v>
      </c>
      <c r="D107" s="80" t="s">
        <v>1422</v>
      </c>
    </row>
    <row r="108" spans="2:4" x14ac:dyDescent="0.25">
      <c r="B108" s="63" t="s">
        <v>251</v>
      </c>
      <c r="C108" s="64" t="s">
        <v>252</v>
      </c>
      <c r="D108" s="80" t="s">
        <v>1423</v>
      </c>
    </row>
    <row r="109" spans="2:4" x14ac:dyDescent="0.25">
      <c r="B109" s="63" t="s">
        <v>253</v>
      </c>
      <c r="C109" s="64" t="s">
        <v>254</v>
      </c>
      <c r="D109" s="80" t="s">
        <v>1424</v>
      </c>
    </row>
    <row r="110" spans="2:4" x14ac:dyDescent="0.25">
      <c r="B110" s="63" t="s">
        <v>255</v>
      </c>
      <c r="C110" s="64" t="s">
        <v>256</v>
      </c>
      <c r="D110" s="80" t="s">
        <v>1425</v>
      </c>
    </row>
    <row r="111" spans="2:4" x14ac:dyDescent="0.25">
      <c r="B111" s="63" t="s">
        <v>257</v>
      </c>
      <c r="C111" s="64" t="s">
        <v>258</v>
      </c>
      <c r="D111" s="80" t="s">
        <v>1426</v>
      </c>
    </row>
    <row r="112" spans="2:4" x14ac:dyDescent="0.25">
      <c r="B112" s="63" t="s">
        <v>259</v>
      </c>
      <c r="C112" s="64" t="s">
        <v>260</v>
      </c>
      <c r="D112" s="80" t="s">
        <v>1427</v>
      </c>
    </row>
    <row r="113" spans="2:4" x14ac:dyDescent="0.25">
      <c r="B113" s="63" t="s">
        <v>261</v>
      </c>
      <c r="C113" s="64" t="s">
        <v>262</v>
      </c>
      <c r="D113" s="80" t="s">
        <v>1428</v>
      </c>
    </row>
    <row r="114" spans="2:4" x14ac:dyDescent="0.25">
      <c r="B114" s="63" t="s">
        <v>263</v>
      </c>
      <c r="C114" s="64" t="s">
        <v>264</v>
      </c>
      <c r="D114" s="80" t="s">
        <v>1429</v>
      </c>
    </row>
    <row r="115" spans="2:4" x14ac:dyDescent="0.25">
      <c r="B115" s="63" t="s">
        <v>265</v>
      </c>
      <c r="C115" s="64" t="s">
        <v>266</v>
      </c>
      <c r="D115" s="80" t="s">
        <v>1430</v>
      </c>
    </row>
    <row r="116" spans="2:4" x14ac:dyDescent="0.25">
      <c r="B116" s="63" t="s">
        <v>267</v>
      </c>
      <c r="C116" s="64" t="s">
        <v>268</v>
      </c>
      <c r="D116" s="80" t="s">
        <v>1431</v>
      </c>
    </row>
    <row r="117" spans="2:4" x14ac:dyDescent="0.25">
      <c r="B117" s="63" t="s">
        <v>269</v>
      </c>
      <c r="C117" s="64" t="s">
        <v>270</v>
      </c>
      <c r="D117" s="80" t="s">
        <v>1432</v>
      </c>
    </row>
    <row r="118" spans="2:4" x14ac:dyDescent="0.25">
      <c r="B118" s="63" t="s">
        <v>271</v>
      </c>
      <c r="C118" s="64" t="s">
        <v>272</v>
      </c>
      <c r="D118" s="80" t="s">
        <v>1433</v>
      </c>
    </row>
    <row r="119" spans="2:4" x14ac:dyDescent="0.25">
      <c r="B119" s="63" t="s">
        <v>273</v>
      </c>
      <c r="C119" s="64" t="s">
        <v>274</v>
      </c>
      <c r="D119" s="80" t="s">
        <v>1434</v>
      </c>
    </row>
    <row r="120" spans="2:4" x14ac:dyDescent="0.25">
      <c r="B120" s="63" t="s">
        <v>275</v>
      </c>
      <c r="C120" s="64" t="s">
        <v>276</v>
      </c>
      <c r="D120" s="80" t="s">
        <v>1435</v>
      </c>
    </row>
    <row r="121" spans="2:4" x14ac:dyDescent="0.25">
      <c r="B121" s="63" t="s">
        <v>277</v>
      </c>
      <c r="C121" s="64" t="s">
        <v>278</v>
      </c>
      <c r="D121" s="80" t="s">
        <v>1436</v>
      </c>
    </row>
    <row r="122" spans="2:4" x14ac:dyDescent="0.25">
      <c r="B122" s="63" t="s">
        <v>279</v>
      </c>
      <c r="C122" s="64" t="s">
        <v>280</v>
      </c>
      <c r="D122" s="80" t="s">
        <v>1437</v>
      </c>
    </row>
    <row r="123" spans="2:4" x14ac:dyDescent="0.25">
      <c r="B123" s="63" t="s">
        <v>281</v>
      </c>
      <c r="C123" s="64" t="s">
        <v>282</v>
      </c>
      <c r="D123" s="80" t="s">
        <v>1438</v>
      </c>
    </row>
    <row r="124" spans="2:4" x14ac:dyDescent="0.25">
      <c r="B124" s="63" t="s">
        <v>283</v>
      </c>
      <c r="C124" s="64" t="s">
        <v>284</v>
      </c>
      <c r="D124" s="80" t="s">
        <v>1439</v>
      </c>
    </row>
    <row r="125" spans="2:4" x14ac:dyDescent="0.25">
      <c r="B125" s="63" t="s">
        <v>285</v>
      </c>
      <c r="C125" s="64" t="s">
        <v>286</v>
      </c>
      <c r="D125" s="80" t="s">
        <v>1440</v>
      </c>
    </row>
    <row r="126" spans="2:4" x14ac:dyDescent="0.25">
      <c r="B126" s="63" t="s">
        <v>287</v>
      </c>
      <c r="C126" s="64" t="s">
        <v>288</v>
      </c>
      <c r="D126" s="80" t="s">
        <v>1441</v>
      </c>
    </row>
    <row r="127" spans="2:4" x14ac:dyDescent="0.25">
      <c r="B127" s="63" t="s">
        <v>289</v>
      </c>
      <c r="C127" s="64" t="s">
        <v>290</v>
      </c>
      <c r="D127" s="80" t="s">
        <v>1442</v>
      </c>
    </row>
    <row r="128" spans="2:4" x14ac:dyDescent="0.25">
      <c r="B128" s="63" t="s">
        <v>291</v>
      </c>
      <c r="C128" s="64" t="s">
        <v>292</v>
      </c>
      <c r="D128" s="80" t="s">
        <v>1443</v>
      </c>
    </row>
    <row r="129" spans="2:4" x14ac:dyDescent="0.25">
      <c r="B129" s="63" t="s">
        <v>293</v>
      </c>
      <c r="C129" s="64" t="s">
        <v>294</v>
      </c>
      <c r="D129" s="80" t="s">
        <v>1444</v>
      </c>
    </row>
    <row r="130" spans="2:4" x14ac:dyDescent="0.25">
      <c r="B130" s="63" t="s">
        <v>295</v>
      </c>
      <c r="C130" s="64" t="s">
        <v>296</v>
      </c>
      <c r="D130" s="80" t="s">
        <v>1445</v>
      </c>
    </row>
    <row r="131" spans="2:4" x14ac:dyDescent="0.25">
      <c r="B131" s="63" t="s">
        <v>297</v>
      </c>
      <c r="C131" s="64" t="s">
        <v>298</v>
      </c>
      <c r="D131" s="80" t="s">
        <v>1446</v>
      </c>
    </row>
    <row r="132" spans="2:4" x14ac:dyDescent="0.25">
      <c r="B132" s="63" t="s">
        <v>299</v>
      </c>
      <c r="C132" s="64" t="s">
        <v>300</v>
      </c>
      <c r="D132" s="80" t="s">
        <v>1447</v>
      </c>
    </row>
    <row r="133" spans="2:4" x14ac:dyDescent="0.25">
      <c r="B133" s="63" t="s">
        <v>301</v>
      </c>
      <c r="C133" s="64" t="s">
        <v>302</v>
      </c>
      <c r="D133" s="80" t="s">
        <v>1448</v>
      </c>
    </row>
    <row r="134" spans="2:4" x14ac:dyDescent="0.25">
      <c r="B134" s="63" t="s">
        <v>303</v>
      </c>
      <c r="C134" s="64" t="s">
        <v>304</v>
      </c>
      <c r="D134" s="80" t="s">
        <v>1449</v>
      </c>
    </row>
    <row r="135" spans="2:4" x14ac:dyDescent="0.25">
      <c r="B135" s="63" t="s">
        <v>305</v>
      </c>
      <c r="C135" s="64" t="s">
        <v>306</v>
      </c>
      <c r="D135" s="80" t="s">
        <v>1450</v>
      </c>
    </row>
    <row r="136" spans="2:4" x14ac:dyDescent="0.25">
      <c r="B136" s="63" t="s">
        <v>307</v>
      </c>
      <c r="C136" s="64" t="s">
        <v>308</v>
      </c>
      <c r="D136" s="80" t="s">
        <v>1451</v>
      </c>
    </row>
    <row r="137" spans="2:4" x14ac:dyDescent="0.25">
      <c r="B137" s="63" t="s">
        <v>309</v>
      </c>
      <c r="C137" s="64" t="s">
        <v>310</v>
      </c>
      <c r="D137" s="80" t="s">
        <v>1452</v>
      </c>
    </row>
    <row r="138" spans="2:4" x14ac:dyDescent="0.25">
      <c r="B138" s="63" t="s">
        <v>311</v>
      </c>
      <c r="C138" s="64" t="s">
        <v>312</v>
      </c>
      <c r="D138" s="80" t="s">
        <v>1453</v>
      </c>
    </row>
    <row r="139" spans="2:4" x14ac:dyDescent="0.25">
      <c r="B139" s="63" t="s">
        <v>313</v>
      </c>
      <c r="C139" s="64" t="s">
        <v>314</v>
      </c>
      <c r="D139" s="80" t="s">
        <v>1454</v>
      </c>
    </row>
    <row r="140" spans="2:4" x14ac:dyDescent="0.25">
      <c r="B140" s="63" t="s">
        <v>315</v>
      </c>
      <c r="C140" s="64" t="s">
        <v>316</v>
      </c>
      <c r="D140" s="80" t="s">
        <v>1455</v>
      </c>
    </row>
    <row r="141" spans="2:4" x14ac:dyDescent="0.25">
      <c r="B141" s="63" t="s">
        <v>317</v>
      </c>
      <c r="C141" s="64" t="s">
        <v>318</v>
      </c>
      <c r="D141" s="80" t="s">
        <v>1456</v>
      </c>
    </row>
    <row r="142" spans="2:4" x14ac:dyDescent="0.25">
      <c r="B142" s="63" t="s">
        <v>319</v>
      </c>
      <c r="C142" s="64" t="s">
        <v>320</v>
      </c>
      <c r="D142" s="80" t="s">
        <v>1457</v>
      </c>
    </row>
    <row r="143" spans="2:4" x14ac:dyDescent="0.25">
      <c r="B143" s="63" t="s">
        <v>321</v>
      </c>
      <c r="C143" s="64" t="s">
        <v>322</v>
      </c>
      <c r="D143" s="80" t="s">
        <v>1458</v>
      </c>
    </row>
    <row r="144" spans="2:4" x14ac:dyDescent="0.25">
      <c r="B144" s="63" t="s">
        <v>323</v>
      </c>
      <c r="C144" s="64" t="s">
        <v>324</v>
      </c>
      <c r="D144" s="80" t="s">
        <v>1459</v>
      </c>
    </row>
    <row r="145" spans="2:4" x14ac:dyDescent="0.25">
      <c r="B145" s="63" t="s">
        <v>325</v>
      </c>
      <c r="C145" s="64" t="s">
        <v>326</v>
      </c>
      <c r="D145" s="80" t="s">
        <v>1460</v>
      </c>
    </row>
    <row r="146" spans="2:4" x14ac:dyDescent="0.25">
      <c r="B146" s="63" t="s">
        <v>327</v>
      </c>
      <c r="C146" s="64" t="s">
        <v>328</v>
      </c>
      <c r="D146" s="80" t="s">
        <v>1461</v>
      </c>
    </row>
    <row r="147" spans="2:4" x14ac:dyDescent="0.25">
      <c r="B147" s="63" t="s">
        <v>329</v>
      </c>
      <c r="C147" s="64" t="s">
        <v>330</v>
      </c>
      <c r="D147" s="80" t="s">
        <v>1462</v>
      </c>
    </row>
    <row r="148" spans="2:4" x14ac:dyDescent="0.25">
      <c r="B148" s="63" t="s">
        <v>331</v>
      </c>
      <c r="C148" s="64" t="s">
        <v>332</v>
      </c>
      <c r="D148" s="80" t="s">
        <v>1463</v>
      </c>
    </row>
    <row r="149" spans="2:4" x14ac:dyDescent="0.25">
      <c r="B149" s="63" t="s">
        <v>333</v>
      </c>
      <c r="C149" s="64" t="s">
        <v>334</v>
      </c>
      <c r="D149" s="80" t="s">
        <v>1464</v>
      </c>
    </row>
    <row r="150" spans="2:4" x14ac:dyDescent="0.25">
      <c r="B150" s="63" t="s">
        <v>335</v>
      </c>
      <c r="C150" s="64" t="s">
        <v>336</v>
      </c>
      <c r="D150" s="80" t="s">
        <v>1465</v>
      </c>
    </row>
    <row r="151" spans="2:4" x14ac:dyDescent="0.25">
      <c r="B151" s="63" t="s">
        <v>337</v>
      </c>
      <c r="C151" s="64" t="s">
        <v>338</v>
      </c>
      <c r="D151" s="80" t="s">
        <v>1466</v>
      </c>
    </row>
    <row r="152" spans="2:4" x14ac:dyDescent="0.25">
      <c r="B152" s="63" t="s">
        <v>339</v>
      </c>
      <c r="C152" s="64" t="s">
        <v>340</v>
      </c>
      <c r="D152" s="80" t="s">
        <v>1467</v>
      </c>
    </row>
    <row r="153" spans="2:4" x14ac:dyDescent="0.25">
      <c r="B153" s="63" t="s">
        <v>341</v>
      </c>
      <c r="C153" s="64" t="s">
        <v>342</v>
      </c>
      <c r="D153" s="80" t="s">
        <v>1468</v>
      </c>
    </row>
    <row r="154" spans="2:4" x14ac:dyDescent="0.25">
      <c r="B154" s="63" t="s">
        <v>343</v>
      </c>
      <c r="C154" s="64" t="s">
        <v>344</v>
      </c>
      <c r="D154" s="80" t="s">
        <v>1469</v>
      </c>
    </row>
    <row r="155" spans="2:4" x14ac:dyDescent="0.25">
      <c r="B155" s="63" t="s">
        <v>345</v>
      </c>
      <c r="C155" s="64" t="s">
        <v>346</v>
      </c>
      <c r="D155" s="80" t="s">
        <v>1470</v>
      </c>
    </row>
    <row r="156" spans="2:4" x14ac:dyDescent="0.25">
      <c r="B156" s="63" t="s">
        <v>347</v>
      </c>
      <c r="C156" s="64" t="s">
        <v>348</v>
      </c>
      <c r="D156" s="80" t="s">
        <v>1471</v>
      </c>
    </row>
    <row r="157" spans="2:4" x14ac:dyDescent="0.25">
      <c r="B157" s="63" t="s">
        <v>349</v>
      </c>
      <c r="C157" s="64" t="s">
        <v>350</v>
      </c>
      <c r="D157" s="80" t="s">
        <v>1472</v>
      </c>
    </row>
    <row r="158" spans="2:4" x14ac:dyDescent="0.25">
      <c r="B158" s="63" t="s">
        <v>351</v>
      </c>
      <c r="C158" s="64" t="s">
        <v>352</v>
      </c>
      <c r="D158" s="80" t="s">
        <v>1473</v>
      </c>
    </row>
    <row r="159" spans="2:4" x14ac:dyDescent="0.25">
      <c r="B159" s="63" t="s">
        <v>353</v>
      </c>
      <c r="C159" s="64" t="s">
        <v>354</v>
      </c>
      <c r="D159" s="80" t="s">
        <v>1474</v>
      </c>
    </row>
    <row r="160" spans="2:4" x14ac:dyDescent="0.25">
      <c r="B160" s="63" t="s">
        <v>355</v>
      </c>
      <c r="C160" s="64" t="s">
        <v>356</v>
      </c>
      <c r="D160" s="80" t="s">
        <v>1475</v>
      </c>
    </row>
    <row r="161" spans="2:4" x14ac:dyDescent="0.25">
      <c r="B161" s="63" t="s">
        <v>357</v>
      </c>
      <c r="C161" s="64" t="s">
        <v>358</v>
      </c>
      <c r="D161" s="80" t="s">
        <v>1476</v>
      </c>
    </row>
    <row r="162" spans="2:4" x14ac:dyDescent="0.25">
      <c r="B162" s="63" t="s">
        <v>359</v>
      </c>
      <c r="C162" s="64" t="s">
        <v>360</v>
      </c>
      <c r="D162" s="80" t="s">
        <v>1477</v>
      </c>
    </row>
    <row r="163" spans="2:4" x14ac:dyDescent="0.25">
      <c r="B163" s="63" t="s">
        <v>361</v>
      </c>
      <c r="C163" s="64" t="s">
        <v>362</v>
      </c>
      <c r="D163" s="80" t="s">
        <v>1478</v>
      </c>
    </row>
    <row r="164" spans="2:4" x14ac:dyDescent="0.25">
      <c r="B164" s="63" t="s">
        <v>363</v>
      </c>
      <c r="C164" s="64" t="s">
        <v>364</v>
      </c>
      <c r="D164" s="80" t="s">
        <v>1479</v>
      </c>
    </row>
    <row r="165" spans="2:4" x14ac:dyDescent="0.25">
      <c r="B165" s="63" t="s">
        <v>365</v>
      </c>
      <c r="C165" s="64" t="s">
        <v>366</v>
      </c>
      <c r="D165" s="80" t="s">
        <v>1480</v>
      </c>
    </row>
    <row r="166" spans="2:4" x14ac:dyDescent="0.25">
      <c r="B166" s="63" t="s">
        <v>367</v>
      </c>
      <c r="C166" s="64" t="s">
        <v>368</v>
      </c>
      <c r="D166" s="80" t="s">
        <v>1481</v>
      </c>
    </row>
    <row r="167" spans="2:4" x14ac:dyDescent="0.25">
      <c r="B167" s="63" t="s">
        <v>369</v>
      </c>
      <c r="C167" s="64" t="s">
        <v>370</v>
      </c>
      <c r="D167" s="80" t="s">
        <v>1482</v>
      </c>
    </row>
    <row r="168" spans="2:4" x14ac:dyDescent="0.25">
      <c r="B168" s="63" t="s">
        <v>371</v>
      </c>
      <c r="C168" s="64" t="s">
        <v>372</v>
      </c>
      <c r="D168" s="80" t="s">
        <v>1483</v>
      </c>
    </row>
    <row r="169" spans="2:4" x14ac:dyDescent="0.25">
      <c r="B169" s="63" t="s">
        <v>373</v>
      </c>
      <c r="C169" s="64" t="s">
        <v>374</v>
      </c>
      <c r="D169" s="80" t="s">
        <v>1484</v>
      </c>
    </row>
    <row r="170" spans="2:4" x14ac:dyDescent="0.25">
      <c r="B170" s="63" t="s">
        <v>375</v>
      </c>
      <c r="C170" s="64" t="s">
        <v>376</v>
      </c>
      <c r="D170" s="80" t="s">
        <v>1485</v>
      </c>
    </row>
    <row r="171" spans="2:4" x14ac:dyDescent="0.25">
      <c r="B171" s="63" t="s">
        <v>377</v>
      </c>
      <c r="C171" s="64" t="s">
        <v>378</v>
      </c>
      <c r="D171" s="80" t="s">
        <v>1486</v>
      </c>
    </row>
    <row r="172" spans="2:4" x14ac:dyDescent="0.25">
      <c r="B172" s="63" t="s">
        <v>379</v>
      </c>
      <c r="C172" s="64" t="s">
        <v>380</v>
      </c>
      <c r="D172" s="80" t="s">
        <v>1487</v>
      </c>
    </row>
    <row r="173" spans="2:4" x14ac:dyDescent="0.25">
      <c r="B173" s="63" t="s">
        <v>381</v>
      </c>
      <c r="C173" s="64" t="s">
        <v>382</v>
      </c>
      <c r="D173" s="80" t="s">
        <v>1488</v>
      </c>
    </row>
    <row r="174" spans="2:4" x14ac:dyDescent="0.25">
      <c r="B174" s="63" t="s">
        <v>383</v>
      </c>
      <c r="C174" s="64" t="s">
        <v>384</v>
      </c>
      <c r="D174" s="80" t="s">
        <v>1489</v>
      </c>
    </row>
    <row r="175" spans="2:4" x14ac:dyDescent="0.25">
      <c r="B175" s="63" t="s">
        <v>385</v>
      </c>
      <c r="C175" s="64" t="s">
        <v>386</v>
      </c>
      <c r="D175" s="80" t="s">
        <v>1490</v>
      </c>
    </row>
    <row r="176" spans="2:4" x14ac:dyDescent="0.25">
      <c r="B176" s="63" t="s">
        <v>387</v>
      </c>
      <c r="C176" s="64" t="s">
        <v>388</v>
      </c>
      <c r="D176" s="80" t="s">
        <v>1491</v>
      </c>
    </row>
    <row r="177" spans="2:4" x14ac:dyDescent="0.25">
      <c r="B177" s="63" t="s">
        <v>389</v>
      </c>
      <c r="C177" s="64" t="s">
        <v>390</v>
      </c>
      <c r="D177" s="80" t="s">
        <v>1492</v>
      </c>
    </row>
    <row r="178" spans="2:4" x14ac:dyDescent="0.25">
      <c r="B178" s="63" t="s">
        <v>391</v>
      </c>
      <c r="C178" s="64" t="s">
        <v>392</v>
      </c>
      <c r="D178" s="80" t="s">
        <v>1493</v>
      </c>
    </row>
    <row r="179" spans="2:4" x14ac:dyDescent="0.25">
      <c r="B179" s="63" t="s">
        <v>393</v>
      </c>
      <c r="C179" s="64" t="s">
        <v>394</v>
      </c>
      <c r="D179" s="80" t="s">
        <v>1494</v>
      </c>
    </row>
    <row r="180" spans="2:4" x14ac:dyDescent="0.25">
      <c r="B180" s="63" t="s">
        <v>395</v>
      </c>
      <c r="C180" s="64" t="s">
        <v>396</v>
      </c>
      <c r="D180" s="80" t="s">
        <v>1495</v>
      </c>
    </row>
    <row r="181" spans="2:4" x14ac:dyDescent="0.25">
      <c r="B181" s="63" t="s">
        <v>397</v>
      </c>
      <c r="C181" s="64" t="s">
        <v>398</v>
      </c>
      <c r="D181" s="80" t="s">
        <v>1496</v>
      </c>
    </row>
    <row r="182" spans="2:4" x14ac:dyDescent="0.25">
      <c r="B182" s="63" t="s">
        <v>399</v>
      </c>
      <c r="C182" s="64" t="s">
        <v>400</v>
      </c>
      <c r="D182" s="80" t="s">
        <v>1497</v>
      </c>
    </row>
    <row r="183" spans="2:4" x14ac:dyDescent="0.25">
      <c r="B183" s="63" t="s">
        <v>401</v>
      </c>
      <c r="C183" s="64" t="s">
        <v>402</v>
      </c>
      <c r="D183" s="80" t="s">
        <v>1498</v>
      </c>
    </row>
    <row r="184" spans="2:4" x14ac:dyDescent="0.25">
      <c r="B184" s="63" t="s">
        <v>403</v>
      </c>
      <c r="C184" s="64" t="s">
        <v>404</v>
      </c>
      <c r="D184" s="80" t="s">
        <v>1499</v>
      </c>
    </row>
    <row r="185" spans="2:4" x14ac:dyDescent="0.25">
      <c r="B185" s="63" t="s">
        <v>405</v>
      </c>
      <c r="C185" s="64" t="s">
        <v>406</v>
      </c>
      <c r="D185" s="80" t="s">
        <v>1500</v>
      </c>
    </row>
    <row r="186" spans="2:4" x14ac:dyDescent="0.25">
      <c r="B186" s="63" t="s">
        <v>407</v>
      </c>
      <c r="C186" s="64" t="s">
        <v>408</v>
      </c>
      <c r="D186" s="80" t="s">
        <v>1501</v>
      </c>
    </row>
    <row r="187" spans="2:4" x14ac:dyDescent="0.25">
      <c r="B187" s="63" t="s">
        <v>409</v>
      </c>
      <c r="C187" s="64" t="s">
        <v>410</v>
      </c>
      <c r="D187" s="80" t="s">
        <v>1502</v>
      </c>
    </row>
    <row r="188" spans="2:4" x14ac:dyDescent="0.25">
      <c r="B188" s="63" t="s">
        <v>411</v>
      </c>
      <c r="C188" s="64" t="s">
        <v>412</v>
      </c>
      <c r="D188" s="80" t="s">
        <v>1503</v>
      </c>
    </row>
    <row r="189" spans="2:4" x14ac:dyDescent="0.25">
      <c r="B189" s="63" t="s">
        <v>413</v>
      </c>
      <c r="C189" s="64" t="s">
        <v>414</v>
      </c>
      <c r="D189" s="80" t="s">
        <v>1504</v>
      </c>
    </row>
    <row r="190" spans="2:4" x14ac:dyDescent="0.25">
      <c r="B190" s="63" t="s">
        <v>415</v>
      </c>
      <c r="C190" s="64" t="s">
        <v>416</v>
      </c>
      <c r="D190" s="80" t="s">
        <v>1505</v>
      </c>
    </row>
    <row r="191" spans="2:4" x14ac:dyDescent="0.25">
      <c r="B191" s="63" t="s">
        <v>417</v>
      </c>
      <c r="C191" s="64" t="s">
        <v>418</v>
      </c>
      <c r="D191" s="80" t="s">
        <v>1506</v>
      </c>
    </row>
    <row r="192" spans="2:4" x14ac:dyDescent="0.25">
      <c r="B192" s="63" t="s">
        <v>419</v>
      </c>
      <c r="C192" s="64" t="s">
        <v>420</v>
      </c>
      <c r="D192" s="80" t="s">
        <v>1507</v>
      </c>
    </row>
    <row r="193" spans="2:4" x14ac:dyDescent="0.25">
      <c r="B193" s="63" t="s">
        <v>421</v>
      </c>
      <c r="C193" s="64" t="s">
        <v>422</v>
      </c>
      <c r="D193" s="80" t="s">
        <v>1508</v>
      </c>
    </row>
    <row r="194" spans="2:4" x14ac:dyDescent="0.25">
      <c r="B194" s="63" t="s">
        <v>423</v>
      </c>
      <c r="C194" s="64" t="s">
        <v>424</v>
      </c>
      <c r="D194" s="80" t="s">
        <v>1509</v>
      </c>
    </row>
    <row r="195" spans="2:4" x14ac:dyDescent="0.25">
      <c r="B195" s="63" t="s">
        <v>425</v>
      </c>
      <c r="C195" s="64" t="s">
        <v>426</v>
      </c>
      <c r="D195" s="80" t="s">
        <v>1510</v>
      </c>
    </row>
    <row r="196" spans="2:4" x14ac:dyDescent="0.25">
      <c r="B196" s="63" t="s">
        <v>427</v>
      </c>
      <c r="C196" s="64" t="s">
        <v>428</v>
      </c>
      <c r="D196" s="80" t="s">
        <v>1511</v>
      </c>
    </row>
    <row r="197" spans="2:4" x14ac:dyDescent="0.25">
      <c r="B197" s="63" t="s">
        <v>429</v>
      </c>
      <c r="C197" s="64" t="s">
        <v>430</v>
      </c>
      <c r="D197" s="80" t="s">
        <v>1512</v>
      </c>
    </row>
    <row r="198" spans="2:4" x14ac:dyDescent="0.25">
      <c r="B198" s="63" t="s">
        <v>431</v>
      </c>
      <c r="C198" s="64" t="s">
        <v>432</v>
      </c>
      <c r="D198" s="80" t="s">
        <v>1513</v>
      </c>
    </row>
    <row r="199" spans="2:4" x14ac:dyDescent="0.25">
      <c r="B199" s="63" t="s">
        <v>433</v>
      </c>
      <c r="C199" s="64" t="s">
        <v>434</v>
      </c>
      <c r="D199" s="80" t="s">
        <v>1514</v>
      </c>
    </row>
    <row r="200" spans="2:4" x14ac:dyDescent="0.25">
      <c r="B200" s="63" t="s">
        <v>435</v>
      </c>
      <c r="C200" s="64" t="s">
        <v>436</v>
      </c>
      <c r="D200" s="80" t="s">
        <v>1515</v>
      </c>
    </row>
    <row r="201" spans="2:4" x14ac:dyDescent="0.25">
      <c r="B201" s="63" t="s">
        <v>437</v>
      </c>
      <c r="C201" s="64" t="s">
        <v>438</v>
      </c>
      <c r="D201" s="80" t="s">
        <v>1516</v>
      </c>
    </row>
    <row r="202" spans="2:4" x14ac:dyDescent="0.25">
      <c r="B202" s="63" t="s">
        <v>439</v>
      </c>
      <c r="C202" s="64" t="s">
        <v>440</v>
      </c>
      <c r="D202" s="80" t="s">
        <v>1517</v>
      </c>
    </row>
    <row r="203" spans="2:4" x14ac:dyDescent="0.25">
      <c r="B203" s="63" t="s">
        <v>441</v>
      </c>
      <c r="C203" s="64" t="s">
        <v>442</v>
      </c>
      <c r="D203" s="80" t="s">
        <v>1518</v>
      </c>
    </row>
    <row r="204" spans="2:4" x14ac:dyDescent="0.25">
      <c r="B204" s="63" t="s">
        <v>443</v>
      </c>
      <c r="C204" s="64" t="s">
        <v>444</v>
      </c>
      <c r="D204" s="80" t="s">
        <v>1519</v>
      </c>
    </row>
    <row r="205" spans="2:4" x14ac:dyDescent="0.25">
      <c r="B205" s="63" t="s">
        <v>445</v>
      </c>
      <c r="C205" s="64" t="s">
        <v>446</v>
      </c>
      <c r="D205" s="80" t="s">
        <v>1520</v>
      </c>
    </row>
    <row r="206" spans="2:4" x14ac:dyDescent="0.25">
      <c r="B206" s="63" t="s">
        <v>447</v>
      </c>
      <c r="C206" s="64" t="s">
        <v>448</v>
      </c>
      <c r="D206" s="80" t="s">
        <v>1521</v>
      </c>
    </row>
    <row r="207" spans="2:4" x14ac:dyDescent="0.25">
      <c r="B207" s="63" t="s">
        <v>449</v>
      </c>
      <c r="C207" s="64" t="s">
        <v>450</v>
      </c>
      <c r="D207" s="80" t="s">
        <v>1522</v>
      </c>
    </row>
    <row r="208" spans="2:4" x14ac:dyDescent="0.25">
      <c r="B208" s="63" t="s">
        <v>451</v>
      </c>
      <c r="C208" s="64" t="s">
        <v>452</v>
      </c>
      <c r="D208" s="80" t="s">
        <v>1523</v>
      </c>
    </row>
    <row r="209" spans="2:4" x14ac:dyDescent="0.25">
      <c r="B209" s="63" t="s">
        <v>453</v>
      </c>
      <c r="C209" s="64" t="s">
        <v>454</v>
      </c>
      <c r="D209" s="80" t="s">
        <v>1524</v>
      </c>
    </row>
    <row r="210" spans="2:4" x14ac:dyDescent="0.25">
      <c r="B210" s="63" t="s">
        <v>455</v>
      </c>
      <c r="C210" s="64" t="s">
        <v>456</v>
      </c>
      <c r="D210" s="80" t="s">
        <v>1525</v>
      </c>
    </row>
    <row r="211" spans="2:4" x14ac:dyDescent="0.25">
      <c r="B211" s="63" t="s">
        <v>457</v>
      </c>
      <c r="C211" s="64" t="s">
        <v>458</v>
      </c>
      <c r="D211" s="80" t="s">
        <v>1526</v>
      </c>
    </row>
    <row r="212" spans="2:4" x14ac:dyDescent="0.25">
      <c r="B212" s="63" t="s">
        <v>459</v>
      </c>
      <c r="C212" s="64" t="s">
        <v>460</v>
      </c>
      <c r="D212" s="80" t="s">
        <v>1527</v>
      </c>
    </row>
    <row r="213" spans="2:4" x14ac:dyDescent="0.25">
      <c r="B213" s="63" t="s">
        <v>461</v>
      </c>
      <c r="C213" s="64" t="s">
        <v>462</v>
      </c>
      <c r="D213" s="80" t="s">
        <v>1528</v>
      </c>
    </row>
    <row r="214" spans="2:4" x14ac:dyDescent="0.25">
      <c r="B214" s="63" t="s">
        <v>463</v>
      </c>
      <c r="C214" s="64" t="s">
        <v>464</v>
      </c>
      <c r="D214" s="80" t="s">
        <v>1529</v>
      </c>
    </row>
    <row r="215" spans="2:4" x14ac:dyDescent="0.25">
      <c r="B215" s="63" t="s">
        <v>465</v>
      </c>
      <c r="C215" s="64" t="s">
        <v>466</v>
      </c>
      <c r="D215" s="80" t="s">
        <v>1530</v>
      </c>
    </row>
    <row r="216" spans="2:4" x14ac:dyDescent="0.25">
      <c r="B216" s="63" t="s">
        <v>467</v>
      </c>
      <c r="C216" s="64" t="s">
        <v>468</v>
      </c>
      <c r="D216" s="80" t="s">
        <v>1531</v>
      </c>
    </row>
    <row r="217" spans="2:4" x14ac:dyDescent="0.25">
      <c r="B217" s="63" t="s">
        <v>469</v>
      </c>
      <c r="C217" s="64" t="s">
        <v>470</v>
      </c>
      <c r="D217" s="80" t="s">
        <v>1532</v>
      </c>
    </row>
    <row r="218" spans="2:4" x14ac:dyDescent="0.25">
      <c r="B218" s="63" t="s">
        <v>471</v>
      </c>
      <c r="C218" s="64" t="s">
        <v>472</v>
      </c>
      <c r="D218" s="80" t="s">
        <v>1533</v>
      </c>
    </row>
    <row r="219" spans="2:4" x14ac:dyDescent="0.25">
      <c r="B219" s="63" t="s">
        <v>473</v>
      </c>
      <c r="C219" s="64" t="s">
        <v>474</v>
      </c>
      <c r="D219" s="80" t="s">
        <v>1534</v>
      </c>
    </row>
    <row r="220" spans="2:4" x14ac:dyDescent="0.25">
      <c r="B220" s="63" t="s">
        <v>475</v>
      </c>
      <c r="C220" s="64" t="s">
        <v>476</v>
      </c>
      <c r="D220" s="80" t="s">
        <v>1535</v>
      </c>
    </row>
    <row r="221" spans="2:4" x14ac:dyDescent="0.25">
      <c r="B221" s="63" t="s">
        <v>477</v>
      </c>
      <c r="C221" s="64" t="s">
        <v>478</v>
      </c>
      <c r="D221" s="80" t="s">
        <v>1536</v>
      </c>
    </row>
    <row r="222" spans="2:4" x14ac:dyDescent="0.25">
      <c r="B222" s="63" t="s">
        <v>479</v>
      </c>
      <c r="C222" s="64" t="s">
        <v>480</v>
      </c>
      <c r="D222" s="80" t="s">
        <v>1537</v>
      </c>
    </row>
    <row r="223" spans="2:4" x14ac:dyDescent="0.25">
      <c r="B223" s="63" t="s">
        <v>481</v>
      </c>
      <c r="C223" s="64" t="s">
        <v>482</v>
      </c>
      <c r="D223" s="80" t="s">
        <v>1538</v>
      </c>
    </row>
    <row r="224" spans="2:4" x14ac:dyDescent="0.25">
      <c r="B224" s="63" t="s">
        <v>483</v>
      </c>
      <c r="C224" s="64" t="s">
        <v>484</v>
      </c>
      <c r="D224" s="80" t="s">
        <v>1539</v>
      </c>
    </row>
    <row r="225" spans="2:4" x14ac:dyDescent="0.25">
      <c r="B225" s="63" t="s">
        <v>485</v>
      </c>
      <c r="C225" s="64" t="s">
        <v>486</v>
      </c>
      <c r="D225" s="80" t="s">
        <v>1540</v>
      </c>
    </row>
    <row r="226" spans="2:4" x14ac:dyDescent="0.25">
      <c r="B226" s="63" t="s">
        <v>487</v>
      </c>
      <c r="C226" s="64" t="s">
        <v>488</v>
      </c>
      <c r="D226" s="80" t="s">
        <v>1541</v>
      </c>
    </row>
    <row r="227" spans="2:4" x14ac:dyDescent="0.25">
      <c r="B227" s="63" t="s">
        <v>489</v>
      </c>
      <c r="C227" s="64" t="s">
        <v>490</v>
      </c>
      <c r="D227" s="80" t="s">
        <v>1542</v>
      </c>
    </row>
    <row r="228" spans="2:4" x14ac:dyDescent="0.25">
      <c r="B228" s="63" t="s">
        <v>491</v>
      </c>
      <c r="C228" s="64" t="s">
        <v>492</v>
      </c>
      <c r="D228" s="80" t="s">
        <v>1543</v>
      </c>
    </row>
    <row r="229" spans="2:4" x14ac:dyDescent="0.25">
      <c r="B229" s="63" t="s">
        <v>493</v>
      </c>
      <c r="C229" s="64" t="s">
        <v>494</v>
      </c>
      <c r="D229" s="80" t="s">
        <v>1544</v>
      </c>
    </row>
    <row r="230" spans="2:4" x14ac:dyDescent="0.25">
      <c r="B230" s="63" t="s">
        <v>495</v>
      </c>
      <c r="C230" s="64" t="s">
        <v>496</v>
      </c>
      <c r="D230" s="80" t="s">
        <v>1545</v>
      </c>
    </row>
    <row r="231" spans="2:4" x14ac:dyDescent="0.25">
      <c r="B231" s="63" t="s">
        <v>497</v>
      </c>
      <c r="C231" s="64" t="s">
        <v>498</v>
      </c>
      <c r="D231" s="80" t="s">
        <v>1546</v>
      </c>
    </row>
    <row r="232" spans="2:4" x14ac:dyDescent="0.25">
      <c r="B232" s="63" t="s">
        <v>499</v>
      </c>
      <c r="C232" s="64" t="s">
        <v>500</v>
      </c>
      <c r="D232" s="80" t="s">
        <v>1547</v>
      </c>
    </row>
    <row r="233" spans="2:4" x14ac:dyDescent="0.25">
      <c r="B233" s="63" t="s">
        <v>501</v>
      </c>
      <c r="C233" s="64" t="s">
        <v>502</v>
      </c>
      <c r="D233" s="80" t="s">
        <v>1548</v>
      </c>
    </row>
    <row r="234" spans="2:4" x14ac:dyDescent="0.25">
      <c r="B234" s="63" t="s">
        <v>503</v>
      </c>
      <c r="C234" s="64" t="s">
        <v>504</v>
      </c>
      <c r="D234" s="80" t="s">
        <v>1549</v>
      </c>
    </row>
    <row r="235" spans="2:4" x14ac:dyDescent="0.25">
      <c r="B235" s="63" t="s">
        <v>505</v>
      </c>
      <c r="C235" s="64" t="s">
        <v>506</v>
      </c>
      <c r="D235" s="80" t="s">
        <v>1550</v>
      </c>
    </row>
    <row r="236" spans="2:4" x14ac:dyDescent="0.25">
      <c r="B236" s="63" t="s">
        <v>507</v>
      </c>
      <c r="C236" s="64" t="s">
        <v>508</v>
      </c>
      <c r="D236" s="80" t="s">
        <v>1551</v>
      </c>
    </row>
    <row r="237" spans="2:4" x14ac:dyDescent="0.25">
      <c r="B237" s="63" t="s">
        <v>509</v>
      </c>
      <c r="C237" s="64" t="s">
        <v>510</v>
      </c>
      <c r="D237" s="80" t="s">
        <v>1552</v>
      </c>
    </row>
    <row r="238" spans="2:4" x14ac:dyDescent="0.25">
      <c r="B238" s="63" t="s">
        <v>511</v>
      </c>
      <c r="C238" s="64" t="s">
        <v>512</v>
      </c>
      <c r="D238" s="80" t="s">
        <v>1553</v>
      </c>
    </row>
    <row r="239" spans="2:4" x14ac:dyDescent="0.25">
      <c r="B239" s="63" t="s">
        <v>513</v>
      </c>
      <c r="C239" s="64" t="s">
        <v>514</v>
      </c>
      <c r="D239" s="80" t="s">
        <v>1554</v>
      </c>
    </row>
    <row r="240" spans="2:4" x14ac:dyDescent="0.25">
      <c r="B240" s="63" t="s">
        <v>515</v>
      </c>
      <c r="C240" s="64" t="s">
        <v>516</v>
      </c>
      <c r="D240" s="80" t="s">
        <v>1555</v>
      </c>
    </row>
    <row r="241" spans="2:4" x14ac:dyDescent="0.25">
      <c r="B241" s="63" t="s">
        <v>517</v>
      </c>
      <c r="C241" s="64" t="s">
        <v>518</v>
      </c>
      <c r="D241" s="80" t="s">
        <v>1556</v>
      </c>
    </row>
    <row r="242" spans="2:4" x14ac:dyDescent="0.25">
      <c r="B242" s="63" t="s">
        <v>519</v>
      </c>
      <c r="C242" s="64" t="s">
        <v>520</v>
      </c>
      <c r="D242" s="80" t="s">
        <v>1557</v>
      </c>
    </row>
    <row r="243" spans="2:4" x14ac:dyDescent="0.25">
      <c r="B243" s="63" t="s">
        <v>521</v>
      </c>
      <c r="C243" s="64" t="s">
        <v>522</v>
      </c>
      <c r="D243" s="80" t="s">
        <v>1558</v>
      </c>
    </row>
    <row r="244" spans="2:4" x14ac:dyDescent="0.25">
      <c r="B244" s="63" t="s">
        <v>523</v>
      </c>
      <c r="C244" s="64" t="s">
        <v>524</v>
      </c>
      <c r="D244" s="80" t="s">
        <v>1559</v>
      </c>
    </row>
    <row r="245" spans="2:4" x14ac:dyDescent="0.25">
      <c r="B245" s="63" t="s">
        <v>525</v>
      </c>
      <c r="C245" s="64" t="s">
        <v>526</v>
      </c>
      <c r="D245" s="80" t="s">
        <v>1560</v>
      </c>
    </row>
    <row r="246" spans="2:4" x14ac:dyDescent="0.25">
      <c r="B246" s="63" t="s">
        <v>527</v>
      </c>
      <c r="C246" s="64" t="s">
        <v>528</v>
      </c>
      <c r="D246" s="80" t="s">
        <v>1561</v>
      </c>
    </row>
    <row r="247" spans="2:4" x14ac:dyDescent="0.25">
      <c r="B247" s="63" t="s">
        <v>529</v>
      </c>
      <c r="C247" s="64" t="s">
        <v>530</v>
      </c>
      <c r="D247" s="80" t="s">
        <v>1562</v>
      </c>
    </row>
    <row r="248" spans="2:4" x14ac:dyDescent="0.25">
      <c r="B248" s="63" t="s">
        <v>531</v>
      </c>
      <c r="C248" s="64" t="s">
        <v>532</v>
      </c>
      <c r="D248" s="80" t="s">
        <v>1563</v>
      </c>
    </row>
    <row r="249" spans="2:4" x14ac:dyDescent="0.25">
      <c r="B249" s="63" t="s">
        <v>533</v>
      </c>
      <c r="C249" s="64" t="s">
        <v>534</v>
      </c>
      <c r="D249" s="80" t="s">
        <v>1564</v>
      </c>
    </row>
    <row r="250" spans="2:4" x14ac:dyDescent="0.25">
      <c r="B250" s="63" t="s">
        <v>535</v>
      </c>
      <c r="C250" s="64" t="s">
        <v>536</v>
      </c>
      <c r="D250" s="80" t="s">
        <v>1565</v>
      </c>
    </row>
    <row r="251" spans="2:4" x14ac:dyDescent="0.25">
      <c r="B251" s="63" t="s">
        <v>537</v>
      </c>
      <c r="C251" s="64" t="s">
        <v>538</v>
      </c>
      <c r="D251" s="80" t="s">
        <v>1566</v>
      </c>
    </row>
    <row r="252" spans="2:4" x14ac:dyDescent="0.25">
      <c r="B252" s="63" t="s">
        <v>539</v>
      </c>
      <c r="C252" s="64" t="s">
        <v>540</v>
      </c>
      <c r="D252" s="80" t="s">
        <v>1567</v>
      </c>
    </row>
    <row r="253" spans="2:4" x14ac:dyDescent="0.25">
      <c r="B253" s="63" t="s">
        <v>541</v>
      </c>
      <c r="C253" s="64" t="s">
        <v>542</v>
      </c>
      <c r="D253" s="80" t="s">
        <v>1568</v>
      </c>
    </row>
    <row r="254" spans="2:4" x14ac:dyDescent="0.25">
      <c r="B254" s="63" t="s">
        <v>543</v>
      </c>
      <c r="C254" s="64" t="s">
        <v>544</v>
      </c>
      <c r="D254" s="80" t="s">
        <v>1569</v>
      </c>
    </row>
    <row r="255" spans="2:4" x14ac:dyDescent="0.25">
      <c r="B255" s="63" t="s">
        <v>545</v>
      </c>
      <c r="C255" s="64" t="s">
        <v>546</v>
      </c>
      <c r="D255" s="80" t="s">
        <v>1570</v>
      </c>
    </row>
    <row r="256" spans="2:4" x14ac:dyDescent="0.25">
      <c r="B256" s="63" t="s">
        <v>547</v>
      </c>
      <c r="C256" s="64" t="s">
        <v>548</v>
      </c>
      <c r="D256" s="80" t="s">
        <v>1571</v>
      </c>
    </row>
    <row r="257" spans="2:4" x14ac:dyDescent="0.25">
      <c r="B257" s="63" t="s">
        <v>549</v>
      </c>
      <c r="C257" s="64" t="s">
        <v>550</v>
      </c>
      <c r="D257" s="80" t="s">
        <v>1572</v>
      </c>
    </row>
    <row r="258" spans="2:4" x14ac:dyDescent="0.25">
      <c r="B258" s="63" t="s">
        <v>551</v>
      </c>
      <c r="C258" s="64" t="s">
        <v>552</v>
      </c>
      <c r="D258" s="80" t="s">
        <v>1573</v>
      </c>
    </row>
    <row r="259" spans="2:4" x14ac:dyDescent="0.25">
      <c r="B259" s="63" t="s">
        <v>553</v>
      </c>
      <c r="C259" s="64" t="s">
        <v>554</v>
      </c>
      <c r="D259" s="80" t="s">
        <v>1574</v>
      </c>
    </row>
    <row r="260" spans="2:4" x14ac:dyDescent="0.25">
      <c r="B260" s="63" t="s">
        <v>555</v>
      </c>
      <c r="C260" s="64" t="s">
        <v>556</v>
      </c>
      <c r="D260" s="80" t="s">
        <v>1575</v>
      </c>
    </row>
    <row r="261" spans="2:4" x14ac:dyDescent="0.25">
      <c r="B261" s="63" t="s">
        <v>557</v>
      </c>
      <c r="C261" s="64" t="s">
        <v>558</v>
      </c>
      <c r="D261" s="80" t="s">
        <v>1576</v>
      </c>
    </row>
    <row r="262" spans="2:4" x14ac:dyDescent="0.25">
      <c r="B262" s="63" t="s">
        <v>559</v>
      </c>
      <c r="C262" s="64" t="s">
        <v>560</v>
      </c>
      <c r="D262" s="80" t="s">
        <v>1577</v>
      </c>
    </row>
    <row r="263" spans="2:4" x14ac:dyDescent="0.25">
      <c r="B263" s="63" t="s">
        <v>561</v>
      </c>
      <c r="C263" s="64" t="s">
        <v>562</v>
      </c>
      <c r="D263" s="80" t="s">
        <v>1578</v>
      </c>
    </row>
    <row r="264" spans="2:4" x14ac:dyDescent="0.25">
      <c r="B264" s="63" t="s">
        <v>563</v>
      </c>
      <c r="C264" s="64" t="s">
        <v>564</v>
      </c>
      <c r="D264" s="80" t="s">
        <v>1579</v>
      </c>
    </row>
    <row r="265" spans="2:4" x14ac:dyDescent="0.25">
      <c r="B265" s="63" t="s">
        <v>565</v>
      </c>
      <c r="C265" s="64" t="s">
        <v>566</v>
      </c>
      <c r="D265" s="80" t="s">
        <v>1580</v>
      </c>
    </row>
    <row r="266" spans="2:4" x14ac:dyDescent="0.25">
      <c r="B266" s="63" t="s">
        <v>567</v>
      </c>
      <c r="C266" s="64" t="s">
        <v>568</v>
      </c>
      <c r="D266" s="80" t="s">
        <v>1581</v>
      </c>
    </row>
    <row r="267" spans="2:4" x14ac:dyDescent="0.25">
      <c r="B267" s="63" t="s">
        <v>569</v>
      </c>
      <c r="C267" s="64" t="s">
        <v>570</v>
      </c>
      <c r="D267" s="80" t="s">
        <v>1582</v>
      </c>
    </row>
    <row r="268" spans="2:4" x14ac:dyDescent="0.25">
      <c r="B268" s="63" t="s">
        <v>571</v>
      </c>
      <c r="C268" s="64" t="s">
        <v>572</v>
      </c>
      <c r="D268" s="80" t="s">
        <v>1583</v>
      </c>
    </row>
    <row r="269" spans="2:4" x14ac:dyDescent="0.25">
      <c r="B269" s="63" t="s">
        <v>573</v>
      </c>
      <c r="C269" s="64" t="s">
        <v>574</v>
      </c>
      <c r="D269" s="80" t="s">
        <v>1584</v>
      </c>
    </row>
    <row r="270" spans="2:4" x14ac:dyDescent="0.25">
      <c r="B270" s="63" t="s">
        <v>575</v>
      </c>
      <c r="C270" s="64" t="s">
        <v>576</v>
      </c>
      <c r="D270" s="80" t="s">
        <v>1585</v>
      </c>
    </row>
    <row r="271" spans="2:4" x14ac:dyDescent="0.25">
      <c r="B271" s="63" t="s">
        <v>577</v>
      </c>
      <c r="C271" s="64" t="s">
        <v>578</v>
      </c>
      <c r="D271" s="80" t="s">
        <v>1586</v>
      </c>
    </row>
    <row r="272" spans="2:4" x14ac:dyDescent="0.25">
      <c r="B272" s="63" t="s">
        <v>579</v>
      </c>
      <c r="C272" s="64" t="s">
        <v>580</v>
      </c>
      <c r="D272" s="80" t="s">
        <v>580</v>
      </c>
    </row>
    <row r="273" spans="2:4" x14ac:dyDescent="0.25">
      <c r="B273" s="63" t="s">
        <v>581</v>
      </c>
      <c r="C273" s="64" t="s">
        <v>582</v>
      </c>
      <c r="D273" s="80" t="s">
        <v>1587</v>
      </c>
    </row>
    <row r="274" spans="2:4" x14ac:dyDescent="0.25">
      <c r="B274" s="63" t="s">
        <v>583</v>
      </c>
      <c r="C274" s="64" t="s">
        <v>584</v>
      </c>
      <c r="D274" s="80" t="s">
        <v>1588</v>
      </c>
    </row>
    <row r="275" spans="2:4" x14ac:dyDescent="0.25">
      <c r="B275" s="63" t="s">
        <v>585</v>
      </c>
      <c r="C275" s="64" t="s">
        <v>586</v>
      </c>
      <c r="D275" s="80" t="s">
        <v>1589</v>
      </c>
    </row>
    <row r="276" spans="2:4" x14ac:dyDescent="0.25">
      <c r="B276" s="63" t="s">
        <v>587</v>
      </c>
      <c r="C276" s="64" t="s">
        <v>588</v>
      </c>
      <c r="D276" s="80" t="s">
        <v>1590</v>
      </c>
    </row>
    <row r="277" spans="2:4" x14ac:dyDescent="0.25">
      <c r="B277" s="63" t="s">
        <v>589</v>
      </c>
      <c r="C277" s="64" t="s">
        <v>590</v>
      </c>
      <c r="D277" s="80" t="s">
        <v>1591</v>
      </c>
    </row>
    <row r="278" spans="2:4" x14ac:dyDescent="0.25">
      <c r="B278" s="63" t="s">
        <v>591</v>
      </c>
      <c r="C278" s="64" t="s">
        <v>592</v>
      </c>
      <c r="D278" s="80" t="s">
        <v>1592</v>
      </c>
    </row>
    <row r="279" spans="2:4" x14ac:dyDescent="0.25">
      <c r="B279" s="63" t="s">
        <v>593</v>
      </c>
      <c r="C279" s="64" t="s">
        <v>594</v>
      </c>
      <c r="D279" s="80" t="s">
        <v>1593</v>
      </c>
    </row>
    <row r="280" spans="2:4" x14ac:dyDescent="0.25">
      <c r="B280" s="63" t="s">
        <v>595</v>
      </c>
      <c r="C280" s="64" t="s">
        <v>596</v>
      </c>
      <c r="D280" s="80" t="s">
        <v>1594</v>
      </c>
    </row>
    <row r="281" spans="2:4" x14ac:dyDescent="0.25">
      <c r="B281" s="63" t="s">
        <v>597</v>
      </c>
      <c r="C281" s="64" t="s">
        <v>598</v>
      </c>
      <c r="D281" s="80" t="s">
        <v>1595</v>
      </c>
    </row>
    <row r="282" spans="2:4" x14ac:dyDescent="0.25">
      <c r="B282" s="63" t="s">
        <v>599</v>
      </c>
      <c r="C282" s="64" t="s">
        <v>600</v>
      </c>
      <c r="D282" s="80" t="s">
        <v>1596</v>
      </c>
    </row>
    <row r="283" spans="2:4" x14ac:dyDescent="0.25">
      <c r="B283" s="63" t="s">
        <v>601</v>
      </c>
      <c r="C283" s="64" t="s">
        <v>602</v>
      </c>
      <c r="D283" s="80" t="s">
        <v>1597</v>
      </c>
    </row>
    <row r="284" spans="2:4" x14ac:dyDescent="0.25">
      <c r="B284" s="63" t="s">
        <v>603</v>
      </c>
      <c r="C284" s="64" t="s">
        <v>604</v>
      </c>
      <c r="D284" s="80" t="s">
        <v>1598</v>
      </c>
    </row>
    <row r="285" spans="2:4" x14ac:dyDescent="0.25">
      <c r="B285" s="63" t="s">
        <v>605</v>
      </c>
      <c r="C285" s="64" t="s">
        <v>606</v>
      </c>
      <c r="D285" s="80" t="s">
        <v>1599</v>
      </c>
    </row>
    <row r="286" spans="2:4" x14ac:dyDescent="0.25">
      <c r="B286" s="63" t="s">
        <v>607</v>
      </c>
      <c r="C286" s="64" t="s">
        <v>608</v>
      </c>
      <c r="D286" s="80" t="s">
        <v>1600</v>
      </c>
    </row>
    <row r="287" spans="2:4" x14ac:dyDescent="0.25">
      <c r="B287" s="63" t="s">
        <v>609</v>
      </c>
      <c r="C287" s="64" t="s">
        <v>610</v>
      </c>
      <c r="D287" s="80" t="s">
        <v>1601</v>
      </c>
    </row>
    <row r="288" spans="2:4" x14ac:dyDescent="0.25">
      <c r="B288" s="63" t="s">
        <v>611</v>
      </c>
      <c r="C288" s="64" t="s">
        <v>612</v>
      </c>
      <c r="D288" s="80" t="s">
        <v>1602</v>
      </c>
    </row>
    <row r="289" spans="2:4" x14ac:dyDescent="0.25">
      <c r="B289" s="63" t="s">
        <v>613</v>
      </c>
      <c r="C289" s="64" t="s">
        <v>614</v>
      </c>
      <c r="D289" s="80" t="s">
        <v>1603</v>
      </c>
    </row>
    <row r="290" spans="2:4" x14ac:dyDescent="0.25">
      <c r="B290" s="63" t="s">
        <v>615</v>
      </c>
      <c r="C290" s="64" t="s">
        <v>616</v>
      </c>
      <c r="D290" s="80" t="s">
        <v>1604</v>
      </c>
    </row>
    <row r="291" spans="2:4" x14ac:dyDescent="0.25">
      <c r="B291" s="63" t="s">
        <v>617</v>
      </c>
      <c r="C291" s="64" t="s">
        <v>618</v>
      </c>
      <c r="D291" s="80" t="s">
        <v>1605</v>
      </c>
    </row>
    <row r="292" spans="2:4" x14ac:dyDescent="0.25">
      <c r="B292" s="63" t="s">
        <v>619</v>
      </c>
      <c r="C292" s="64" t="s">
        <v>620</v>
      </c>
      <c r="D292" s="80" t="s">
        <v>1606</v>
      </c>
    </row>
    <row r="293" spans="2:4" x14ac:dyDescent="0.25">
      <c r="B293" s="229" t="s">
        <v>621</v>
      </c>
      <c r="C293" s="229"/>
      <c r="D293" s="80"/>
    </row>
    <row r="294" spans="2:4" x14ac:dyDescent="0.25">
      <c r="B294" s="63" t="s">
        <v>622</v>
      </c>
      <c r="C294" s="64" t="s">
        <v>623</v>
      </c>
      <c r="D294" s="80" t="s">
        <v>1607</v>
      </c>
    </row>
    <row r="295" spans="2:4" x14ac:dyDescent="0.25">
      <c r="B295" s="63" t="s">
        <v>624</v>
      </c>
      <c r="C295" s="64" t="s">
        <v>625</v>
      </c>
      <c r="D295" s="80" t="s">
        <v>1608</v>
      </c>
    </row>
    <row r="296" spans="2:4" x14ac:dyDescent="0.25">
      <c r="B296" s="63" t="s">
        <v>626</v>
      </c>
      <c r="C296" s="64" t="s">
        <v>627</v>
      </c>
      <c r="D296" s="80" t="s">
        <v>1609</v>
      </c>
    </row>
    <row r="297" spans="2:4" x14ac:dyDescent="0.25">
      <c r="B297" s="63" t="s">
        <v>628</v>
      </c>
      <c r="C297" s="64" t="s">
        <v>629</v>
      </c>
      <c r="D297" s="80" t="s">
        <v>1610</v>
      </c>
    </row>
    <row r="298" spans="2:4" x14ac:dyDescent="0.25">
      <c r="B298" s="63" t="s">
        <v>630</v>
      </c>
      <c r="C298" s="64" t="s">
        <v>631</v>
      </c>
      <c r="D298" s="80" t="s">
        <v>1611</v>
      </c>
    </row>
    <row r="299" spans="2:4" x14ac:dyDescent="0.25">
      <c r="B299" s="63" t="s">
        <v>632</v>
      </c>
      <c r="C299" s="64" t="s">
        <v>633</v>
      </c>
      <c r="D299" s="80" t="s">
        <v>633</v>
      </c>
    </row>
    <row r="300" spans="2:4" x14ac:dyDescent="0.25">
      <c r="B300" s="63" t="s">
        <v>634</v>
      </c>
      <c r="C300" s="64" t="s">
        <v>635</v>
      </c>
      <c r="D300" s="80" t="s">
        <v>635</v>
      </c>
    </row>
    <row r="301" spans="2:4" x14ac:dyDescent="0.25">
      <c r="B301" s="63" t="s">
        <v>636</v>
      </c>
      <c r="C301" s="64" t="s">
        <v>637</v>
      </c>
      <c r="D301" s="80" t="s">
        <v>1612</v>
      </c>
    </row>
    <row r="302" spans="2:4" x14ac:dyDescent="0.25">
      <c r="B302" s="63" t="s">
        <v>638</v>
      </c>
      <c r="C302" s="64" t="s">
        <v>639</v>
      </c>
      <c r="D302" s="80" t="s">
        <v>1613</v>
      </c>
    </row>
    <row r="303" spans="2:4" x14ac:dyDescent="0.25">
      <c r="B303" s="63" t="s">
        <v>640</v>
      </c>
      <c r="C303" s="64" t="s">
        <v>641</v>
      </c>
      <c r="D303" s="80" t="s">
        <v>1614</v>
      </c>
    </row>
    <row r="304" spans="2:4" x14ac:dyDescent="0.25">
      <c r="B304" s="63" t="s">
        <v>642</v>
      </c>
      <c r="C304" s="64" t="s">
        <v>643</v>
      </c>
      <c r="D304" s="80" t="s">
        <v>1615</v>
      </c>
    </row>
    <row r="305" spans="2:4" x14ac:dyDescent="0.25">
      <c r="B305" s="63" t="s">
        <v>644</v>
      </c>
      <c r="C305" s="64" t="s">
        <v>645</v>
      </c>
      <c r="D305" s="80" t="s">
        <v>1616</v>
      </c>
    </row>
    <row r="306" spans="2:4" x14ac:dyDescent="0.25">
      <c r="B306" s="229" t="s">
        <v>646</v>
      </c>
      <c r="C306" s="229"/>
      <c r="D306" s="80"/>
    </row>
    <row r="307" spans="2:4" x14ac:dyDescent="0.25">
      <c r="B307" s="63" t="s">
        <v>647</v>
      </c>
      <c r="C307" s="64" t="s">
        <v>648</v>
      </c>
      <c r="D307" s="80" t="s">
        <v>1617</v>
      </c>
    </row>
    <row r="308" spans="2:4" x14ac:dyDescent="0.25">
      <c r="B308" s="63" t="s">
        <v>649</v>
      </c>
      <c r="C308" s="64" t="s">
        <v>650</v>
      </c>
      <c r="D308" s="80" t="s">
        <v>1618</v>
      </c>
    </row>
    <row r="309" spans="2:4" x14ac:dyDescent="0.25">
      <c r="B309" s="63" t="s">
        <v>651</v>
      </c>
      <c r="C309" s="64" t="s">
        <v>652</v>
      </c>
      <c r="D309" s="80" t="s">
        <v>1619</v>
      </c>
    </row>
    <row r="310" spans="2:4" x14ac:dyDescent="0.25">
      <c r="B310" s="63" t="s">
        <v>653</v>
      </c>
      <c r="C310" s="64" t="s">
        <v>654</v>
      </c>
      <c r="D310" s="80" t="s">
        <v>1620</v>
      </c>
    </row>
    <row r="311" spans="2:4" x14ac:dyDescent="0.25">
      <c r="B311" s="63" t="s">
        <v>655</v>
      </c>
      <c r="C311" s="64" t="s">
        <v>656</v>
      </c>
      <c r="D311" s="80" t="s">
        <v>1621</v>
      </c>
    </row>
    <row r="312" spans="2:4" x14ac:dyDescent="0.25">
      <c r="B312" s="63" t="s">
        <v>657</v>
      </c>
      <c r="C312" s="64" t="s">
        <v>658</v>
      </c>
      <c r="D312" s="80" t="s">
        <v>1622</v>
      </c>
    </row>
    <row r="313" spans="2:4" x14ac:dyDescent="0.25">
      <c r="B313" s="63" t="s">
        <v>659</v>
      </c>
      <c r="C313" s="64" t="s">
        <v>660</v>
      </c>
      <c r="D313" s="80" t="s">
        <v>1623</v>
      </c>
    </row>
    <row r="314" spans="2:4" x14ac:dyDescent="0.25">
      <c r="B314" s="63" t="s">
        <v>661</v>
      </c>
      <c r="C314" s="64" t="s">
        <v>662</v>
      </c>
      <c r="D314" s="80" t="s">
        <v>1624</v>
      </c>
    </row>
    <row r="315" spans="2:4" x14ac:dyDescent="0.25">
      <c r="B315" s="63" t="s">
        <v>663</v>
      </c>
      <c r="C315" s="64" t="s">
        <v>664</v>
      </c>
      <c r="D315" s="80" t="s">
        <v>1625</v>
      </c>
    </row>
    <row r="316" spans="2:4" x14ac:dyDescent="0.25">
      <c r="B316" s="229" t="s">
        <v>665</v>
      </c>
      <c r="C316" s="229"/>
      <c r="D316" s="80"/>
    </row>
    <row r="317" spans="2:4" x14ac:dyDescent="0.25">
      <c r="B317" s="63" t="s">
        <v>666</v>
      </c>
      <c r="C317" s="64" t="s">
        <v>667</v>
      </c>
      <c r="D317" s="80" t="s">
        <v>1626</v>
      </c>
    </row>
    <row r="318" spans="2:4" x14ac:dyDescent="0.25">
      <c r="B318" s="63" t="s">
        <v>668</v>
      </c>
      <c r="C318" s="64" t="s">
        <v>669</v>
      </c>
      <c r="D318" s="80" t="s">
        <v>1627</v>
      </c>
    </row>
    <row r="319" spans="2:4" x14ac:dyDescent="0.25">
      <c r="B319" s="63" t="s">
        <v>670</v>
      </c>
      <c r="C319" s="64" t="s">
        <v>671</v>
      </c>
      <c r="D319" s="80" t="s">
        <v>1628</v>
      </c>
    </row>
    <row r="320" spans="2:4" x14ac:dyDescent="0.25">
      <c r="B320" s="63" t="s">
        <v>672</v>
      </c>
      <c r="C320" s="64" t="s">
        <v>673</v>
      </c>
      <c r="D320" s="80" t="s">
        <v>1629</v>
      </c>
    </row>
    <row r="321" spans="2:4" x14ac:dyDescent="0.25">
      <c r="B321" s="63" t="s">
        <v>674</v>
      </c>
      <c r="C321" s="64" t="s">
        <v>675</v>
      </c>
      <c r="D321" s="80" t="s">
        <v>1630</v>
      </c>
    </row>
    <row r="322" spans="2:4" x14ac:dyDescent="0.25">
      <c r="B322" s="63" t="s">
        <v>676</v>
      </c>
      <c r="C322" s="64" t="s">
        <v>677</v>
      </c>
      <c r="D322" s="80" t="s">
        <v>1631</v>
      </c>
    </row>
    <row r="323" spans="2:4" x14ac:dyDescent="0.25">
      <c r="B323" s="63" t="s">
        <v>678</v>
      </c>
      <c r="C323" s="64" t="s">
        <v>679</v>
      </c>
      <c r="D323" s="80" t="s">
        <v>1632</v>
      </c>
    </row>
    <row r="324" spans="2:4" x14ac:dyDescent="0.25">
      <c r="B324" s="63" t="s">
        <v>680</v>
      </c>
      <c r="C324" s="64" t="s">
        <v>681</v>
      </c>
      <c r="D324" s="80" t="s">
        <v>1633</v>
      </c>
    </row>
    <row r="325" spans="2:4" x14ac:dyDescent="0.25">
      <c r="B325" s="63" t="s">
        <v>682</v>
      </c>
      <c r="C325" s="64" t="s">
        <v>683</v>
      </c>
      <c r="D325" s="80" t="s">
        <v>1634</v>
      </c>
    </row>
    <row r="326" spans="2:4" x14ac:dyDescent="0.25">
      <c r="B326" s="63" t="s">
        <v>684</v>
      </c>
      <c r="C326" s="64" t="s">
        <v>685</v>
      </c>
      <c r="D326" s="80" t="s">
        <v>1635</v>
      </c>
    </row>
    <row r="327" spans="2:4" x14ac:dyDescent="0.25">
      <c r="B327" s="63" t="s">
        <v>686</v>
      </c>
      <c r="C327" s="64" t="s">
        <v>687</v>
      </c>
      <c r="D327" s="80" t="s">
        <v>1636</v>
      </c>
    </row>
    <row r="328" spans="2:4" x14ac:dyDescent="0.25">
      <c r="B328" s="63" t="s">
        <v>688</v>
      </c>
      <c r="C328" s="64" t="s">
        <v>689</v>
      </c>
      <c r="D328" s="80" t="s">
        <v>1637</v>
      </c>
    </row>
    <row r="329" spans="2:4" x14ac:dyDescent="0.25">
      <c r="B329" s="63" t="s">
        <v>690</v>
      </c>
      <c r="C329" s="64" t="s">
        <v>691</v>
      </c>
      <c r="D329" s="80" t="s">
        <v>1638</v>
      </c>
    </row>
    <row r="330" spans="2:4" x14ac:dyDescent="0.25">
      <c r="B330" s="63" t="s">
        <v>692</v>
      </c>
      <c r="C330" s="64" t="s">
        <v>693</v>
      </c>
      <c r="D330" s="80" t="s">
        <v>1639</v>
      </c>
    </row>
    <row r="331" spans="2:4" x14ac:dyDescent="0.25">
      <c r="B331" s="63" t="s">
        <v>694</v>
      </c>
      <c r="C331" s="64" t="s">
        <v>695</v>
      </c>
      <c r="D331" s="80" t="s">
        <v>1640</v>
      </c>
    </row>
    <row r="332" spans="2:4" x14ac:dyDescent="0.25">
      <c r="B332" s="63" t="s">
        <v>696</v>
      </c>
      <c r="C332" s="64" t="s">
        <v>697</v>
      </c>
      <c r="D332" s="80" t="s">
        <v>1641</v>
      </c>
    </row>
    <row r="333" spans="2:4" x14ac:dyDescent="0.25">
      <c r="B333" s="63" t="s">
        <v>698</v>
      </c>
      <c r="C333" s="64" t="s">
        <v>699</v>
      </c>
      <c r="D333" s="80" t="s">
        <v>1642</v>
      </c>
    </row>
    <row r="334" spans="2:4" x14ac:dyDescent="0.25">
      <c r="B334" s="63" t="s">
        <v>700</v>
      </c>
      <c r="C334" s="64" t="s">
        <v>701</v>
      </c>
      <c r="D334" s="80" t="s">
        <v>1643</v>
      </c>
    </row>
    <row r="335" spans="2:4" x14ac:dyDescent="0.25">
      <c r="B335" s="63" t="s">
        <v>702</v>
      </c>
      <c r="C335" s="64" t="s">
        <v>703</v>
      </c>
      <c r="D335" s="80" t="s">
        <v>1644</v>
      </c>
    </row>
    <row r="336" spans="2:4" x14ac:dyDescent="0.25">
      <c r="B336" s="63" t="s">
        <v>704</v>
      </c>
      <c r="C336" s="64" t="s">
        <v>705</v>
      </c>
      <c r="D336" s="80" t="s">
        <v>1645</v>
      </c>
    </row>
    <row r="337" spans="2:4" x14ac:dyDescent="0.25">
      <c r="B337" s="63" t="s">
        <v>706</v>
      </c>
      <c r="C337" s="64" t="s">
        <v>707</v>
      </c>
      <c r="D337" s="80" t="s">
        <v>1646</v>
      </c>
    </row>
    <row r="338" spans="2:4" x14ac:dyDescent="0.25">
      <c r="B338" s="63" t="s">
        <v>708</v>
      </c>
      <c r="C338" s="64" t="s">
        <v>709</v>
      </c>
      <c r="D338" s="80" t="s">
        <v>1647</v>
      </c>
    </row>
    <row r="339" spans="2:4" x14ac:dyDescent="0.25">
      <c r="B339" s="63" t="s">
        <v>710</v>
      </c>
      <c r="C339" s="64" t="s">
        <v>711</v>
      </c>
      <c r="D339" s="80" t="s">
        <v>1648</v>
      </c>
    </row>
    <row r="340" spans="2:4" x14ac:dyDescent="0.25">
      <c r="B340" s="229" t="s">
        <v>712</v>
      </c>
      <c r="C340" s="229"/>
      <c r="D340" s="80"/>
    </row>
    <row r="341" spans="2:4" x14ac:dyDescent="0.25">
      <c r="B341" s="63" t="s">
        <v>713</v>
      </c>
      <c r="C341" s="64" t="s">
        <v>714</v>
      </c>
      <c r="D341" s="81" t="s">
        <v>1649</v>
      </c>
    </row>
    <row r="342" spans="2:4" x14ac:dyDescent="0.25">
      <c r="B342" s="63" t="s">
        <v>715</v>
      </c>
      <c r="C342" s="64" t="s">
        <v>716</v>
      </c>
      <c r="D342" s="80" t="s">
        <v>1650</v>
      </c>
    </row>
    <row r="343" spans="2:4" x14ac:dyDescent="0.25">
      <c r="B343" s="63" t="s">
        <v>717</v>
      </c>
      <c r="C343" s="64" t="s">
        <v>718</v>
      </c>
      <c r="D343" s="80" t="s">
        <v>1651</v>
      </c>
    </row>
    <row r="344" spans="2:4" x14ac:dyDescent="0.25">
      <c r="B344" s="63" t="s">
        <v>719</v>
      </c>
      <c r="C344" s="64" t="s">
        <v>720</v>
      </c>
      <c r="D344" s="80" t="s">
        <v>720</v>
      </c>
    </row>
    <row r="345" spans="2:4" x14ac:dyDescent="0.25">
      <c r="B345" s="63" t="s">
        <v>721</v>
      </c>
      <c r="C345" s="64" t="s">
        <v>722</v>
      </c>
      <c r="D345" s="80" t="s">
        <v>1652</v>
      </c>
    </row>
    <row r="346" spans="2:4" x14ac:dyDescent="0.25">
      <c r="B346" s="63" t="s">
        <v>723</v>
      </c>
      <c r="C346" s="64" t="s">
        <v>724</v>
      </c>
      <c r="D346" s="80" t="s">
        <v>1653</v>
      </c>
    </row>
    <row r="347" spans="2:4" x14ac:dyDescent="0.25">
      <c r="B347" s="63" t="s">
        <v>725</v>
      </c>
      <c r="C347" s="64" t="s">
        <v>726</v>
      </c>
      <c r="D347" s="80" t="s">
        <v>1654</v>
      </c>
    </row>
    <row r="348" spans="2:4" x14ac:dyDescent="0.25">
      <c r="B348" s="63" t="s">
        <v>727</v>
      </c>
      <c r="C348" s="64" t="s">
        <v>728</v>
      </c>
      <c r="D348" s="80" t="s">
        <v>1655</v>
      </c>
    </row>
    <row r="349" spans="2:4" x14ac:dyDescent="0.25">
      <c r="B349" s="63" t="s">
        <v>729</v>
      </c>
      <c r="C349" s="64" t="s">
        <v>730</v>
      </c>
      <c r="D349" s="80" t="s">
        <v>1654</v>
      </c>
    </row>
    <row r="350" spans="2:4" x14ac:dyDescent="0.25">
      <c r="B350" s="63" t="s">
        <v>731</v>
      </c>
      <c r="C350" s="64" t="s">
        <v>732</v>
      </c>
      <c r="D350" s="80" t="s">
        <v>1656</v>
      </c>
    </row>
    <row r="351" spans="2:4" x14ac:dyDescent="0.25">
      <c r="B351" s="63" t="s">
        <v>733</v>
      </c>
      <c r="C351" s="64" t="s">
        <v>734</v>
      </c>
      <c r="D351" s="80" t="s">
        <v>1654</v>
      </c>
    </row>
    <row r="352" spans="2:4" x14ac:dyDescent="0.25">
      <c r="B352" s="63" t="s">
        <v>735</v>
      </c>
      <c r="C352" s="64" t="s">
        <v>736</v>
      </c>
      <c r="D352" s="80" t="s">
        <v>1654</v>
      </c>
    </row>
    <row r="353" spans="2:4" x14ac:dyDescent="0.25">
      <c r="B353" s="63" t="s">
        <v>737</v>
      </c>
      <c r="C353" s="64" t="s">
        <v>738</v>
      </c>
      <c r="D353" s="80" t="s">
        <v>1654</v>
      </c>
    </row>
    <row r="354" spans="2:4" x14ac:dyDescent="0.25">
      <c r="B354" s="63" t="s">
        <v>739</v>
      </c>
      <c r="C354" s="64" t="s">
        <v>740</v>
      </c>
      <c r="D354" s="80" t="s">
        <v>1657</v>
      </c>
    </row>
    <row r="355" spans="2:4" x14ac:dyDescent="0.25">
      <c r="B355" s="63" t="s">
        <v>741</v>
      </c>
      <c r="C355" s="64" t="s">
        <v>742</v>
      </c>
      <c r="D355" s="80" t="s">
        <v>1654</v>
      </c>
    </row>
    <row r="356" spans="2:4" x14ac:dyDescent="0.25">
      <c r="B356" s="63" t="s">
        <v>743</v>
      </c>
      <c r="C356" s="64" t="s">
        <v>744</v>
      </c>
      <c r="D356" s="80" t="s">
        <v>1658</v>
      </c>
    </row>
    <row r="357" spans="2:4" x14ac:dyDescent="0.25">
      <c r="B357" s="63" t="s">
        <v>745</v>
      </c>
      <c r="C357" s="64" t="s">
        <v>746</v>
      </c>
      <c r="D357" s="80" t="s">
        <v>1659</v>
      </c>
    </row>
    <row r="358" spans="2:4" x14ac:dyDescent="0.25">
      <c r="B358" s="63" t="s">
        <v>747</v>
      </c>
      <c r="C358" s="64" t="s">
        <v>748</v>
      </c>
      <c r="D358" s="64" t="s">
        <v>748</v>
      </c>
    </row>
    <row r="359" spans="2:4" x14ac:dyDescent="0.25">
      <c r="B359" s="63" t="s">
        <v>749</v>
      </c>
      <c r="C359" s="64" t="s">
        <v>750</v>
      </c>
      <c r="D359" s="64" t="s">
        <v>750</v>
      </c>
    </row>
    <row r="360" spans="2:4" x14ac:dyDescent="0.25">
      <c r="B360" s="63" t="s">
        <v>751</v>
      </c>
      <c r="C360" s="64" t="s">
        <v>752</v>
      </c>
      <c r="D360" s="80" t="s">
        <v>1660</v>
      </c>
    </row>
    <row r="361" spans="2:4" x14ac:dyDescent="0.25">
      <c r="B361" s="63" t="s">
        <v>753</v>
      </c>
      <c r="C361" s="64" t="s">
        <v>754</v>
      </c>
      <c r="D361" s="82" t="s">
        <v>754</v>
      </c>
    </row>
    <row r="362" spans="2:4" x14ac:dyDescent="0.25">
      <c r="B362" s="63" t="s">
        <v>755</v>
      </c>
      <c r="C362" s="64" t="s">
        <v>756</v>
      </c>
      <c r="D362" s="80" t="s">
        <v>1661</v>
      </c>
    </row>
    <row r="363" spans="2:4" x14ac:dyDescent="0.25">
      <c r="B363" s="63" t="s">
        <v>757</v>
      </c>
      <c r="C363" s="64" t="s">
        <v>758</v>
      </c>
      <c r="D363" s="80" t="s">
        <v>1662</v>
      </c>
    </row>
    <row r="364" spans="2:4" x14ac:dyDescent="0.25">
      <c r="B364" s="63" t="s">
        <v>759</v>
      </c>
      <c r="C364" s="64" t="s">
        <v>760</v>
      </c>
      <c r="D364" s="82" t="s">
        <v>760</v>
      </c>
    </row>
    <row r="365" spans="2:4" x14ac:dyDescent="0.25">
      <c r="B365" s="63" t="s">
        <v>761</v>
      </c>
      <c r="C365" s="64" t="s">
        <v>762</v>
      </c>
      <c r="D365" s="80" t="s">
        <v>1663</v>
      </c>
    </row>
    <row r="366" spans="2:4" x14ac:dyDescent="0.25">
      <c r="B366" s="63" t="s">
        <v>763</v>
      </c>
      <c r="C366" s="64" t="s">
        <v>764</v>
      </c>
      <c r="D366" s="64" t="s">
        <v>764</v>
      </c>
    </row>
    <row r="367" spans="2:4" x14ac:dyDescent="0.25">
      <c r="B367" s="63" t="s">
        <v>765</v>
      </c>
      <c r="C367" s="64" t="s">
        <v>766</v>
      </c>
      <c r="D367" s="80" t="s">
        <v>1664</v>
      </c>
    </row>
    <row r="368" spans="2:4" x14ac:dyDescent="0.25">
      <c r="B368" s="63" t="s">
        <v>767</v>
      </c>
      <c r="C368" s="64" t="s">
        <v>768</v>
      </c>
      <c r="D368" s="80" t="s">
        <v>1665</v>
      </c>
    </row>
    <row r="369" spans="2:4" x14ac:dyDescent="0.25">
      <c r="B369" s="63" t="s">
        <v>769</v>
      </c>
      <c r="C369" s="64" t="s">
        <v>770</v>
      </c>
      <c r="D369" s="80" t="s">
        <v>1666</v>
      </c>
    </row>
    <row r="370" spans="2:4" x14ac:dyDescent="0.25">
      <c r="B370" s="63" t="s">
        <v>771</v>
      </c>
      <c r="C370" s="64" t="s">
        <v>772</v>
      </c>
      <c r="D370" s="80" t="s">
        <v>1667</v>
      </c>
    </row>
    <row r="371" spans="2:4" x14ac:dyDescent="0.25">
      <c r="B371" s="63" t="s">
        <v>773</v>
      </c>
      <c r="C371" s="64" t="s">
        <v>774</v>
      </c>
      <c r="D371" s="80" t="s">
        <v>1668</v>
      </c>
    </row>
    <row r="372" spans="2:4" x14ac:dyDescent="0.25">
      <c r="B372" s="63" t="s">
        <v>775</v>
      </c>
      <c r="C372" s="64" t="s">
        <v>776</v>
      </c>
      <c r="D372" s="80" t="s">
        <v>1669</v>
      </c>
    </row>
    <row r="373" spans="2:4" x14ac:dyDescent="0.25">
      <c r="B373" s="63" t="s">
        <v>777</v>
      </c>
      <c r="C373" s="64" t="s">
        <v>778</v>
      </c>
      <c r="D373" s="80" t="s">
        <v>1670</v>
      </c>
    </row>
    <row r="374" spans="2:4" x14ac:dyDescent="0.25">
      <c r="B374" s="63" t="s">
        <v>779</v>
      </c>
      <c r="C374" s="64" t="s">
        <v>780</v>
      </c>
      <c r="D374" s="80" t="s">
        <v>1671</v>
      </c>
    </row>
    <row r="375" spans="2:4" x14ac:dyDescent="0.25">
      <c r="B375" s="63" t="s">
        <v>781</v>
      </c>
      <c r="C375" s="64" t="s">
        <v>782</v>
      </c>
      <c r="D375" s="80" t="s">
        <v>1672</v>
      </c>
    </row>
    <row r="376" spans="2:4" x14ac:dyDescent="0.25">
      <c r="B376" s="63" t="s">
        <v>783</v>
      </c>
      <c r="C376" s="64" t="s">
        <v>784</v>
      </c>
      <c r="D376" s="80" t="s">
        <v>1673</v>
      </c>
    </row>
    <row r="377" spans="2:4" x14ac:dyDescent="0.25">
      <c r="B377" s="63" t="s">
        <v>785</v>
      </c>
      <c r="C377" s="64" t="s">
        <v>786</v>
      </c>
      <c r="D377" s="80" t="s">
        <v>1674</v>
      </c>
    </row>
    <row r="378" spans="2:4" x14ac:dyDescent="0.25">
      <c r="B378" s="63" t="s">
        <v>787</v>
      </c>
      <c r="C378" s="64" t="s">
        <v>788</v>
      </c>
      <c r="D378" s="80" t="s">
        <v>1675</v>
      </c>
    </row>
    <row r="379" spans="2:4" x14ac:dyDescent="0.25">
      <c r="B379" s="63" t="s">
        <v>789</v>
      </c>
      <c r="C379" s="64" t="s">
        <v>790</v>
      </c>
      <c r="D379" s="80" t="s">
        <v>1676</v>
      </c>
    </row>
    <row r="380" spans="2:4" x14ac:dyDescent="0.25">
      <c r="B380" s="63" t="s">
        <v>791</v>
      </c>
      <c r="C380" s="64" t="s">
        <v>792</v>
      </c>
      <c r="D380" s="80" t="s">
        <v>1677</v>
      </c>
    </row>
    <row r="381" spans="2:4" x14ac:dyDescent="0.25">
      <c r="B381" s="63" t="s">
        <v>793</v>
      </c>
      <c r="C381" s="64" t="s">
        <v>794</v>
      </c>
      <c r="D381" s="80" t="s">
        <v>1678</v>
      </c>
    </row>
    <row r="382" spans="2:4" x14ac:dyDescent="0.25">
      <c r="B382" s="63" t="s">
        <v>795</v>
      </c>
      <c r="C382" s="64" t="s">
        <v>796</v>
      </c>
      <c r="D382" s="80" t="s">
        <v>1679</v>
      </c>
    </row>
    <row r="383" spans="2:4" x14ac:dyDescent="0.25">
      <c r="B383" s="63" t="s">
        <v>797</v>
      </c>
      <c r="C383" s="64" t="s">
        <v>798</v>
      </c>
      <c r="D383" s="80" t="s">
        <v>1680</v>
      </c>
    </row>
    <row r="384" spans="2:4" x14ac:dyDescent="0.25">
      <c r="B384" s="63" t="s">
        <v>799</v>
      </c>
      <c r="C384" s="64" t="s">
        <v>800</v>
      </c>
      <c r="D384" s="80" t="s">
        <v>1681</v>
      </c>
    </row>
    <row r="385" spans="2:4" x14ac:dyDescent="0.25">
      <c r="B385" s="63" t="s">
        <v>801</v>
      </c>
      <c r="C385" s="64" t="s">
        <v>802</v>
      </c>
      <c r="D385" s="80" t="s">
        <v>1682</v>
      </c>
    </row>
    <row r="386" spans="2:4" x14ac:dyDescent="0.25">
      <c r="B386" s="63" t="s">
        <v>803</v>
      </c>
      <c r="C386" s="64" t="s">
        <v>804</v>
      </c>
      <c r="D386" s="80" t="s">
        <v>1683</v>
      </c>
    </row>
    <row r="387" spans="2:4" x14ac:dyDescent="0.25">
      <c r="B387" s="63" t="s">
        <v>805</v>
      </c>
      <c r="C387" s="64" t="s">
        <v>806</v>
      </c>
      <c r="D387" s="80" t="s">
        <v>1684</v>
      </c>
    </row>
    <row r="388" spans="2:4" x14ac:dyDescent="0.25">
      <c r="B388" s="63" t="s">
        <v>807</v>
      </c>
      <c r="C388" s="64" t="s">
        <v>808</v>
      </c>
      <c r="D388" s="80" t="s">
        <v>1685</v>
      </c>
    </row>
    <row r="389" spans="2:4" x14ac:dyDescent="0.25">
      <c r="B389" s="63" t="s">
        <v>809</v>
      </c>
      <c r="C389" s="64" t="s">
        <v>810</v>
      </c>
      <c r="D389" s="80" t="s">
        <v>1686</v>
      </c>
    </row>
    <row r="390" spans="2:4" x14ac:dyDescent="0.25">
      <c r="B390" s="63" t="s">
        <v>811</v>
      </c>
      <c r="C390" s="64" t="s">
        <v>812</v>
      </c>
      <c r="D390" s="80" t="s">
        <v>1687</v>
      </c>
    </row>
    <row r="391" spans="2:4" x14ac:dyDescent="0.25">
      <c r="B391" s="63" t="s">
        <v>813</v>
      </c>
      <c r="C391" s="64" t="s">
        <v>814</v>
      </c>
      <c r="D391" s="80" t="s">
        <v>1688</v>
      </c>
    </row>
    <row r="392" spans="2:4" x14ac:dyDescent="0.25">
      <c r="B392" s="63" t="s">
        <v>815</v>
      </c>
      <c r="C392" s="64" t="s">
        <v>816</v>
      </c>
      <c r="D392" s="80" t="s">
        <v>1689</v>
      </c>
    </row>
    <row r="393" spans="2:4" x14ac:dyDescent="0.25">
      <c r="B393" s="63" t="s">
        <v>817</v>
      </c>
      <c r="C393" s="64" t="s">
        <v>818</v>
      </c>
      <c r="D393" s="80" t="s">
        <v>1690</v>
      </c>
    </row>
    <row r="394" spans="2:4" x14ac:dyDescent="0.25">
      <c r="B394" s="63" t="s">
        <v>819</v>
      </c>
      <c r="C394" s="64" t="s">
        <v>820</v>
      </c>
      <c r="D394" s="80" t="s">
        <v>1691</v>
      </c>
    </row>
    <row r="395" spans="2:4" x14ac:dyDescent="0.25">
      <c r="B395" s="63" t="s">
        <v>821</v>
      </c>
      <c r="C395" s="64" t="s">
        <v>822</v>
      </c>
      <c r="D395" s="80" t="s">
        <v>1692</v>
      </c>
    </row>
    <row r="396" spans="2:4" x14ac:dyDescent="0.25">
      <c r="B396" s="63" t="s">
        <v>823</v>
      </c>
      <c r="C396" s="64" t="s">
        <v>824</v>
      </c>
      <c r="D396" s="80" t="s">
        <v>1693</v>
      </c>
    </row>
    <row r="397" spans="2:4" x14ac:dyDescent="0.25">
      <c r="B397" s="63" t="s">
        <v>825</v>
      </c>
      <c r="C397" s="64" t="s">
        <v>826</v>
      </c>
      <c r="D397" s="80" t="s">
        <v>1694</v>
      </c>
    </row>
    <row r="398" spans="2:4" x14ac:dyDescent="0.25">
      <c r="B398" s="63" t="s">
        <v>827</v>
      </c>
      <c r="C398" s="64" t="s">
        <v>828</v>
      </c>
      <c r="D398" s="80" t="s">
        <v>1695</v>
      </c>
    </row>
    <row r="399" spans="2:4" x14ac:dyDescent="0.25">
      <c r="B399" s="63" t="s">
        <v>829</v>
      </c>
      <c r="C399" s="64" t="s">
        <v>830</v>
      </c>
      <c r="D399" s="80" t="s">
        <v>1696</v>
      </c>
    </row>
    <row r="400" spans="2:4" x14ac:dyDescent="0.25">
      <c r="B400" s="63" t="s">
        <v>831</v>
      </c>
      <c r="C400" s="64" t="s">
        <v>832</v>
      </c>
      <c r="D400" s="80" t="s">
        <v>1697</v>
      </c>
    </row>
    <row r="401" spans="2:4" x14ac:dyDescent="0.25">
      <c r="B401" s="63" t="s">
        <v>833</v>
      </c>
      <c r="C401" s="64" t="s">
        <v>834</v>
      </c>
      <c r="D401" s="80" t="s">
        <v>1698</v>
      </c>
    </row>
    <row r="402" spans="2:4" x14ac:dyDescent="0.25">
      <c r="B402" s="63" t="s">
        <v>835</v>
      </c>
      <c r="C402" s="64" t="s">
        <v>836</v>
      </c>
      <c r="D402" s="80" t="s">
        <v>1699</v>
      </c>
    </row>
    <row r="403" spans="2:4" x14ac:dyDescent="0.25">
      <c r="B403" s="63" t="s">
        <v>837</v>
      </c>
      <c r="C403" s="64" t="s">
        <v>838</v>
      </c>
      <c r="D403" s="80" t="s">
        <v>1700</v>
      </c>
    </row>
    <row r="404" spans="2:4" x14ac:dyDescent="0.25">
      <c r="B404" s="63" t="s">
        <v>839</v>
      </c>
      <c r="C404" s="64" t="s">
        <v>840</v>
      </c>
      <c r="D404" s="80" t="s">
        <v>1701</v>
      </c>
    </row>
    <row r="405" spans="2:4" x14ac:dyDescent="0.25">
      <c r="B405" s="63" t="s">
        <v>841</v>
      </c>
      <c r="C405" s="64" t="s">
        <v>842</v>
      </c>
      <c r="D405" s="80" t="s">
        <v>1702</v>
      </c>
    </row>
    <row r="406" spans="2:4" x14ac:dyDescent="0.25">
      <c r="B406" s="63" t="s">
        <v>843</v>
      </c>
      <c r="C406" s="64" t="s">
        <v>844</v>
      </c>
      <c r="D406" s="80" t="s">
        <v>1703</v>
      </c>
    </row>
    <row r="407" spans="2:4" x14ac:dyDescent="0.25">
      <c r="B407" s="63" t="s">
        <v>845</v>
      </c>
      <c r="C407" s="64" t="s">
        <v>846</v>
      </c>
      <c r="D407" s="80" t="s">
        <v>1704</v>
      </c>
    </row>
    <row r="408" spans="2:4" x14ac:dyDescent="0.25">
      <c r="B408" s="63" t="s">
        <v>847</v>
      </c>
      <c r="C408" s="64" t="s">
        <v>848</v>
      </c>
      <c r="D408" s="80" t="s">
        <v>1705</v>
      </c>
    </row>
    <row r="409" spans="2:4" x14ac:dyDescent="0.25">
      <c r="B409" s="63" t="s">
        <v>849</v>
      </c>
      <c r="C409" s="64" t="s">
        <v>850</v>
      </c>
      <c r="D409" s="80" t="s">
        <v>1706</v>
      </c>
    </row>
    <row r="410" spans="2:4" x14ac:dyDescent="0.25">
      <c r="B410" s="63" t="s">
        <v>851</v>
      </c>
      <c r="C410" s="64" t="s">
        <v>852</v>
      </c>
      <c r="D410" s="80" t="s">
        <v>1707</v>
      </c>
    </row>
    <row r="411" spans="2:4" x14ac:dyDescent="0.25">
      <c r="B411" s="63" t="s">
        <v>853</v>
      </c>
      <c r="C411" s="64" t="s">
        <v>854</v>
      </c>
      <c r="D411" s="80" t="s">
        <v>1708</v>
      </c>
    </row>
    <row r="412" spans="2:4" x14ac:dyDescent="0.25">
      <c r="B412" s="63" t="s">
        <v>855</v>
      </c>
      <c r="C412" s="64" t="s">
        <v>856</v>
      </c>
      <c r="D412" s="80" t="s">
        <v>1709</v>
      </c>
    </row>
    <row r="413" spans="2:4" x14ac:dyDescent="0.25">
      <c r="B413" s="63" t="s">
        <v>857</v>
      </c>
      <c r="C413" s="64" t="s">
        <v>858</v>
      </c>
      <c r="D413" s="80" t="s">
        <v>1710</v>
      </c>
    </row>
    <row r="414" spans="2:4" x14ac:dyDescent="0.25">
      <c r="B414" s="63" t="s">
        <v>859</v>
      </c>
      <c r="C414" s="64" t="s">
        <v>860</v>
      </c>
      <c r="D414" s="80" t="s">
        <v>1711</v>
      </c>
    </row>
    <row r="415" spans="2:4" x14ac:dyDescent="0.25">
      <c r="B415" s="63" t="s">
        <v>861</v>
      </c>
      <c r="C415" s="64" t="s">
        <v>862</v>
      </c>
      <c r="D415" s="80" t="s">
        <v>1712</v>
      </c>
    </row>
    <row r="416" spans="2:4" x14ac:dyDescent="0.25">
      <c r="B416" s="63" t="s">
        <v>863</v>
      </c>
      <c r="C416" s="64" t="s">
        <v>864</v>
      </c>
      <c r="D416" s="80" t="s">
        <v>1713</v>
      </c>
    </row>
    <row r="417" spans="2:4" x14ac:dyDescent="0.25">
      <c r="B417" s="63" t="s">
        <v>865</v>
      </c>
      <c r="C417" s="64" t="s">
        <v>866</v>
      </c>
      <c r="D417" s="80" t="s">
        <v>1714</v>
      </c>
    </row>
    <row r="418" spans="2:4" x14ac:dyDescent="0.25">
      <c r="B418" s="63" t="s">
        <v>867</v>
      </c>
      <c r="C418" s="64" t="s">
        <v>868</v>
      </c>
      <c r="D418" s="80" t="s">
        <v>1715</v>
      </c>
    </row>
    <row r="419" spans="2:4" x14ac:dyDescent="0.25">
      <c r="B419" s="63" t="s">
        <v>869</v>
      </c>
      <c r="C419" s="64" t="s">
        <v>870</v>
      </c>
      <c r="D419" s="80" t="s">
        <v>1716</v>
      </c>
    </row>
    <row r="420" spans="2:4" x14ac:dyDescent="0.25">
      <c r="B420" s="63" t="s">
        <v>871</v>
      </c>
      <c r="C420" s="64" t="s">
        <v>872</v>
      </c>
      <c r="D420" s="80" t="s">
        <v>1717</v>
      </c>
    </row>
    <row r="421" spans="2:4" x14ac:dyDescent="0.25">
      <c r="B421" s="63" t="s">
        <v>873</v>
      </c>
      <c r="C421" s="64" t="s">
        <v>874</v>
      </c>
      <c r="D421" s="80" t="s">
        <v>1718</v>
      </c>
    </row>
    <row r="422" spans="2:4" x14ac:dyDescent="0.25">
      <c r="B422" s="63" t="s">
        <v>875</v>
      </c>
      <c r="C422" s="64" t="s">
        <v>876</v>
      </c>
      <c r="D422" s="80" t="s">
        <v>1719</v>
      </c>
    </row>
    <row r="423" spans="2:4" x14ac:dyDescent="0.25">
      <c r="B423" s="63" t="s">
        <v>877</v>
      </c>
      <c r="C423" s="64" t="s">
        <v>878</v>
      </c>
      <c r="D423" s="80" t="s">
        <v>1720</v>
      </c>
    </row>
    <row r="424" spans="2:4" x14ac:dyDescent="0.25">
      <c r="B424" s="63" t="s">
        <v>879</v>
      </c>
      <c r="C424" s="64" t="s">
        <v>880</v>
      </c>
      <c r="D424" s="80" t="s">
        <v>1721</v>
      </c>
    </row>
    <row r="425" spans="2:4" x14ac:dyDescent="0.25">
      <c r="B425" s="63" t="s">
        <v>881</v>
      </c>
      <c r="C425" s="64" t="s">
        <v>882</v>
      </c>
      <c r="D425" s="80" t="s">
        <v>1722</v>
      </c>
    </row>
    <row r="426" spans="2:4" x14ac:dyDescent="0.25">
      <c r="B426" s="63" t="s">
        <v>883</v>
      </c>
      <c r="C426" s="64" t="s">
        <v>884</v>
      </c>
      <c r="D426" s="80" t="s">
        <v>1723</v>
      </c>
    </row>
    <row r="427" spans="2:4" x14ac:dyDescent="0.25">
      <c r="B427" s="63" t="s">
        <v>885</v>
      </c>
      <c r="C427" s="64" t="s">
        <v>886</v>
      </c>
      <c r="D427" s="80" t="s">
        <v>1724</v>
      </c>
    </row>
    <row r="428" spans="2:4" x14ac:dyDescent="0.25">
      <c r="B428" s="63" t="s">
        <v>887</v>
      </c>
      <c r="C428" s="64" t="s">
        <v>888</v>
      </c>
      <c r="D428" s="80" t="s">
        <v>1725</v>
      </c>
    </row>
    <row r="429" spans="2:4" x14ac:dyDescent="0.25">
      <c r="B429" s="63" t="s">
        <v>889</v>
      </c>
      <c r="C429" s="64" t="s">
        <v>890</v>
      </c>
      <c r="D429" s="80" t="s">
        <v>1726</v>
      </c>
    </row>
    <row r="430" spans="2:4" x14ac:dyDescent="0.25">
      <c r="B430" s="63" t="s">
        <v>891</v>
      </c>
      <c r="C430" s="64" t="s">
        <v>892</v>
      </c>
      <c r="D430" s="80" t="s">
        <v>1727</v>
      </c>
    </row>
    <row r="431" spans="2:4" x14ac:dyDescent="0.25">
      <c r="B431" s="63" t="s">
        <v>893</v>
      </c>
      <c r="C431" s="64" t="s">
        <v>894</v>
      </c>
      <c r="D431" s="80" t="s">
        <v>1728</v>
      </c>
    </row>
    <row r="432" spans="2:4" x14ac:dyDescent="0.25">
      <c r="B432" s="229" t="s">
        <v>895</v>
      </c>
      <c r="C432" s="229"/>
      <c r="D432" s="80"/>
    </row>
    <row r="433" spans="2:4" x14ac:dyDescent="0.25">
      <c r="B433" s="63" t="s">
        <v>896</v>
      </c>
      <c r="C433" s="64" t="s">
        <v>897</v>
      </c>
      <c r="D433" s="80" t="s">
        <v>1729</v>
      </c>
    </row>
    <row r="434" spans="2:4" x14ac:dyDescent="0.25">
      <c r="B434" s="63" t="s">
        <v>898</v>
      </c>
      <c r="C434" s="64" t="s">
        <v>899</v>
      </c>
      <c r="D434" s="80" t="s">
        <v>1730</v>
      </c>
    </row>
    <row r="435" spans="2:4" x14ac:dyDescent="0.25">
      <c r="B435" s="63" t="s">
        <v>900</v>
      </c>
      <c r="C435" s="64" t="s">
        <v>901</v>
      </c>
      <c r="D435" s="80" t="s">
        <v>1731</v>
      </c>
    </row>
    <row r="436" spans="2:4" x14ac:dyDescent="0.25">
      <c r="B436" s="63" t="s">
        <v>902</v>
      </c>
      <c r="C436" s="64" t="s">
        <v>903</v>
      </c>
      <c r="D436" s="80" t="s">
        <v>1732</v>
      </c>
    </row>
    <row r="437" spans="2:4" x14ac:dyDescent="0.25">
      <c r="B437" s="63" t="s">
        <v>904</v>
      </c>
      <c r="C437" s="64" t="s">
        <v>905</v>
      </c>
      <c r="D437" s="80" t="s">
        <v>1733</v>
      </c>
    </row>
    <row r="438" spans="2:4" x14ac:dyDescent="0.25">
      <c r="B438" s="63" t="s">
        <v>906</v>
      </c>
      <c r="C438" s="64" t="s">
        <v>907</v>
      </c>
      <c r="D438" s="80" t="s">
        <v>1734</v>
      </c>
    </row>
    <row r="439" spans="2:4" x14ac:dyDescent="0.25">
      <c r="B439" s="63" t="s">
        <v>908</v>
      </c>
      <c r="C439" s="64" t="s">
        <v>909</v>
      </c>
      <c r="D439" s="80" t="s">
        <v>1735</v>
      </c>
    </row>
    <row r="440" spans="2:4" x14ac:dyDescent="0.25">
      <c r="B440" s="63" t="s">
        <v>910</v>
      </c>
      <c r="C440" s="64" t="s">
        <v>911</v>
      </c>
      <c r="D440" s="80" t="s">
        <v>1736</v>
      </c>
    </row>
    <row r="441" spans="2:4" x14ac:dyDescent="0.25">
      <c r="B441" s="63" t="s">
        <v>912</v>
      </c>
      <c r="C441" s="64" t="s">
        <v>913</v>
      </c>
      <c r="D441" s="80" t="s">
        <v>1737</v>
      </c>
    </row>
    <row r="442" spans="2:4" x14ac:dyDescent="0.25">
      <c r="B442" s="63" t="s">
        <v>914</v>
      </c>
      <c r="C442" s="64" t="s">
        <v>915</v>
      </c>
      <c r="D442" s="80" t="s">
        <v>1738</v>
      </c>
    </row>
    <row r="443" spans="2:4" x14ac:dyDescent="0.25">
      <c r="B443" s="63" t="s">
        <v>916</v>
      </c>
      <c r="C443" s="64" t="s">
        <v>917</v>
      </c>
      <c r="D443" s="80" t="s">
        <v>1739</v>
      </c>
    </row>
    <row r="444" spans="2:4" x14ac:dyDescent="0.25">
      <c r="B444" s="63" t="s">
        <v>918</v>
      </c>
      <c r="C444" s="64" t="s">
        <v>919</v>
      </c>
      <c r="D444" s="80" t="s">
        <v>1740</v>
      </c>
    </row>
    <row r="445" spans="2:4" x14ac:dyDescent="0.25">
      <c r="B445" s="63" t="s">
        <v>920</v>
      </c>
      <c r="C445" s="64" t="s">
        <v>921</v>
      </c>
      <c r="D445" s="80" t="s">
        <v>1741</v>
      </c>
    </row>
    <row r="446" spans="2:4" x14ac:dyDescent="0.25">
      <c r="B446" s="63" t="s">
        <v>922</v>
      </c>
      <c r="C446" s="64" t="s">
        <v>923</v>
      </c>
      <c r="D446" s="80" t="s">
        <v>1742</v>
      </c>
    </row>
    <row r="447" spans="2:4" x14ac:dyDescent="0.25">
      <c r="B447" s="63" t="s">
        <v>924</v>
      </c>
      <c r="C447" s="64" t="s">
        <v>925</v>
      </c>
      <c r="D447" s="80" t="s">
        <v>1743</v>
      </c>
    </row>
    <row r="448" spans="2:4" x14ac:dyDescent="0.25">
      <c r="B448" s="63" t="s">
        <v>926</v>
      </c>
      <c r="C448" s="64" t="s">
        <v>927</v>
      </c>
      <c r="D448" s="80" t="s">
        <v>1744</v>
      </c>
    </row>
    <row r="449" spans="2:4" x14ac:dyDescent="0.25">
      <c r="B449" s="63" t="s">
        <v>928</v>
      </c>
      <c r="C449" s="64" t="s">
        <v>929</v>
      </c>
      <c r="D449" s="80" t="s">
        <v>1745</v>
      </c>
    </row>
    <row r="450" spans="2:4" x14ac:dyDescent="0.25">
      <c r="B450" s="63" t="s">
        <v>930</v>
      </c>
      <c r="C450" s="64" t="s">
        <v>931</v>
      </c>
      <c r="D450" s="80" t="s">
        <v>1746</v>
      </c>
    </row>
    <row r="451" spans="2:4" x14ac:dyDescent="0.25">
      <c r="B451" s="63" t="s">
        <v>932</v>
      </c>
      <c r="C451" s="64" t="s">
        <v>933</v>
      </c>
      <c r="D451" s="80" t="s">
        <v>1747</v>
      </c>
    </row>
    <row r="452" spans="2:4" x14ac:dyDescent="0.25">
      <c r="B452" s="63" t="s">
        <v>934</v>
      </c>
      <c r="C452" s="64" t="s">
        <v>935</v>
      </c>
      <c r="D452" s="80" t="s">
        <v>1748</v>
      </c>
    </row>
    <row r="453" spans="2:4" x14ac:dyDescent="0.25">
      <c r="B453" s="63" t="s">
        <v>936</v>
      </c>
      <c r="C453" s="64" t="s">
        <v>937</v>
      </c>
      <c r="D453" s="80" t="s">
        <v>1749</v>
      </c>
    </row>
    <row r="454" spans="2:4" x14ac:dyDescent="0.25">
      <c r="B454" s="63" t="s">
        <v>938</v>
      </c>
      <c r="C454" s="64" t="s">
        <v>939</v>
      </c>
      <c r="D454" s="80" t="s">
        <v>1750</v>
      </c>
    </row>
    <row r="455" spans="2:4" x14ac:dyDescent="0.25">
      <c r="B455" s="63" t="s">
        <v>940</v>
      </c>
      <c r="C455" s="64" t="s">
        <v>941</v>
      </c>
      <c r="D455" s="80" t="s">
        <v>1751</v>
      </c>
    </row>
    <row r="456" spans="2:4" x14ac:dyDescent="0.25">
      <c r="B456" s="229" t="s">
        <v>942</v>
      </c>
      <c r="C456" s="229"/>
      <c r="D456" s="80"/>
    </row>
    <row r="457" spans="2:4" x14ac:dyDescent="0.25">
      <c r="B457" s="63" t="s">
        <v>943</v>
      </c>
      <c r="C457" s="64" t="s">
        <v>944</v>
      </c>
      <c r="D457" s="80" t="s">
        <v>1752</v>
      </c>
    </row>
    <row r="458" spans="2:4" x14ac:dyDescent="0.25">
      <c r="B458" s="63" t="s">
        <v>945</v>
      </c>
      <c r="C458" s="64" t="s">
        <v>946</v>
      </c>
      <c r="D458" s="80" t="s">
        <v>1753</v>
      </c>
    </row>
    <row r="459" spans="2:4" x14ac:dyDescent="0.25">
      <c r="B459" s="63" t="s">
        <v>947</v>
      </c>
      <c r="C459" s="64" t="s">
        <v>948</v>
      </c>
      <c r="D459" s="80" t="s">
        <v>1754</v>
      </c>
    </row>
    <row r="460" spans="2:4" x14ac:dyDescent="0.25">
      <c r="B460" s="63" t="s">
        <v>949</v>
      </c>
      <c r="C460" s="64" t="s">
        <v>950</v>
      </c>
      <c r="D460" s="80" t="s">
        <v>1755</v>
      </c>
    </row>
    <row r="461" spans="2:4" x14ac:dyDescent="0.25">
      <c r="B461" s="63" t="s">
        <v>951</v>
      </c>
      <c r="C461" s="64" t="s">
        <v>952</v>
      </c>
      <c r="D461" s="80" t="s">
        <v>1756</v>
      </c>
    </row>
    <row r="462" spans="2:4" x14ac:dyDescent="0.25">
      <c r="B462" s="63" t="s">
        <v>953</v>
      </c>
      <c r="C462" s="64" t="s">
        <v>954</v>
      </c>
      <c r="D462" s="80" t="s">
        <v>1757</v>
      </c>
    </row>
    <row r="463" spans="2:4" x14ac:dyDescent="0.25">
      <c r="B463" s="63" t="s">
        <v>955</v>
      </c>
      <c r="C463" s="64" t="s">
        <v>956</v>
      </c>
      <c r="D463" s="80" t="s">
        <v>1758</v>
      </c>
    </row>
    <row r="464" spans="2:4" x14ac:dyDescent="0.25">
      <c r="B464" s="63" t="s">
        <v>957</v>
      </c>
      <c r="C464" s="64" t="s">
        <v>958</v>
      </c>
      <c r="D464" s="80" t="s">
        <v>1759</v>
      </c>
    </row>
    <row r="465" spans="2:4" x14ac:dyDescent="0.25">
      <c r="B465" s="229" t="s">
        <v>959</v>
      </c>
      <c r="C465" s="229"/>
      <c r="D465" s="80"/>
    </row>
    <row r="466" spans="2:4" x14ac:dyDescent="0.25">
      <c r="B466" s="63" t="s">
        <v>960</v>
      </c>
      <c r="C466" s="64" t="s">
        <v>961</v>
      </c>
      <c r="D466" s="80" t="s">
        <v>1760</v>
      </c>
    </row>
    <row r="467" spans="2:4" x14ac:dyDescent="0.25">
      <c r="B467" s="63" t="s">
        <v>962</v>
      </c>
      <c r="C467" s="64" t="s">
        <v>963</v>
      </c>
      <c r="D467" s="80" t="s">
        <v>1761</v>
      </c>
    </row>
    <row r="468" spans="2:4" x14ac:dyDescent="0.25">
      <c r="B468" s="63" t="s">
        <v>964</v>
      </c>
      <c r="C468" s="64" t="s">
        <v>965</v>
      </c>
      <c r="D468" s="80" t="s">
        <v>1762</v>
      </c>
    </row>
    <row r="469" spans="2:4" x14ac:dyDescent="0.25">
      <c r="B469" s="63" t="s">
        <v>966</v>
      </c>
      <c r="C469" s="64" t="s">
        <v>967</v>
      </c>
      <c r="D469" s="80" t="s">
        <v>1763</v>
      </c>
    </row>
    <row r="470" spans="2:4" x14ac:dyDescent="0.25">
      <c r="B470" s="63" t="s">
        <v>968</v>
      </c>
      <c r="C470" s="64" t="s">
        <v>969</v>
      </c>
      <c r="D470" s="80" t="s">
        <v>1764</v>
      </c>
    </row>
    <row r="471" spans="2:4" x14ac:dyDescent="0.25">
      <c r="B471" s="63" t="s">
        <v>970</v>
      </c>
      <c r="C471" s="64" t="s">
        <v>971</v>
      </c>
      <c r="D471" s="80" t="s">
        <v>1765</v>
      </c>
    </row>
    <row r="472" spans="2:4" x14ac:dyDescent="0.25">
      <c r="B472" s="63" t="s">
        <v>972</v>
      </c>
      <c r="C472" s="64" t="s">
        <v>973</v>
      </c>
      <c r="D472" s="80" t="s">
        <v>1766</v>
      </c>
    </row>
    <row r="473" spans="2:4" x14ac:dyDescent="0.25">
      <c r="B473" s="63" t="s">
        <v>974</v>
      </c>
      <c r="C473" s="64" t="s">
        <v>975</v>
      </c>
      <c r="D473" s="80" t="s">
        <v>1767</v>
      </c>
    </row>
    <row r="474" spans="2:4" x14ac:dyDescent="0.25">
      <c r="B474" s="63" t="s">
        <v>976</v>
      </c>
      <c r="C474" s="64" t="s">
        <v>977</v>
      </c>
      <c r="D474" s="80" t="s">
        <v>1768</v>
      </c>
    </row>
    <row r="475" spans="2:4" x14ac:dyDescent="0.25">
      <c r="B475" s="63" t="s">
        <v>978</v>
      </c>
      <c r="C475" s="64" t="s">
        <v>979</v>
      </c>
      <c r="D475" s="80" t="s">
        <v>1769</v>
      </c>
    </row>
    <row r="476" spans="2:4" x14ac:dyDescent="0.25">
      <c r="B476" s="63" t="s">
        <v>980</v>
      </c>
      <c r="C476" s="64" t="s">
        <v>981</v>
      </c>
      <c r="D476" s="80" t="s">
        <v>1770</v>
      </c>
    </row>
    <row r="477" spans="2:4" x14ac:dyDescent="0.25">
      <c r="B477" s="63" t="s">
        <v>982</v>
      </c>
      <c r="C477" s="64" t="s">
        <v>983</v>
      </c>
      <c r="D477" s="80" t="s">
        <v>1771</v>
      </c>
    </row>
    <row r="478" spans="2:4" x14ac:dyDescent="0.25">
      <c r="B478" s="63" t="s">
        <v>984</v>
      </c>
      <c r="C478" s="64" t="s">
        <v>985</v>
      </c>
      <c r="D478" s="80" t="s">
        <v>1772</v>
      </c>
    </row>
    <row r="479" spans="2:4" x14ac:dyDescent="0.25">
      <c r="B479" s="63" t="s">
        <v>986</v>
      </c>
      <c r="C479" s="64" t="s">
        <v>987</v>
      </c>
      <c r="D479" s="80" t="s">
        <v>1773</v>
      </c>
    </row>
    <row r="480" spans="2:4" x14ac:dyDescent="0.25">
      <c r="B480" s="63" t="s">
        <v>988</v>
      </c>
      <c r="C480" s="64" t="s">
        <v>989</v>
      </c>
      <c r="D480" s="80" t="s">
        <v>1774</v>
      </c>
    </row>
    <row r="481" spans="2:4" x14ac:dyDescent="0.25">
      <c r="B481" s="63" t="s">
        <v>990</v>
      </c>
      <c r="C481" s="64" t="s">
        <v>991</v>
      </c>
      <c r="D481" s="80" t="s">
        <v>1775</v>
      </c>
    </row>
    <row r="482" spans="2:4" x14ac:dyDescent="0.25">
      <c r="B482" s="63" t="s">
        <v>992</v>
      </c>
      <c r="C482" s="64" t="s">
        <v>993</v>
      </c>
      <c r="D482" s="80" t="s">
        <v>1776</v>
      </c>
    </row>
    <row r="483" spans="2:4" x14ac:dyDescent="0.25">
      <c r="B483" s="63" t="s">
        <v>994</v>
      </c>
      <c r="C483" s="64" t="s">
        <v>995</v>
      </c>
      <c r="D483" s="80" t="s">
        <v>1777</v>
      </c>
    </row>
    <row r="484" spans="2:4" x14ac:dyDescent="0.25">
      <c r="B484" s="63" t="s">
        <v>996</v>
      </c>
      <c r="C484" s="64" t="s">
        <v>997</v>
      </c>
      <c r="D484" s="80" t="s">
        <v>1778</v>
      </c>
    </row>
    <row r="485" spans="2:4" x14ac:dyDescent="0.25">
      <c r="B485" s="63" t="s">
        <v>998</v>
      </c>
      <c r="C485" s="64" t="s">
        <v>999</v>
      </c>
      <c r="D485" s="80" t="s">
        <v>1779</v>
      </c>
    </row>
    <row r="486" spans="2:4" x14ac:dyDescent="0.25">
      <c r="B486" s="63" t="s">
        <v>1000</v>
      </c>
      <c r="C486" s="64" t="s">
        <v>1001</v>
      </c>
      <c r="D486" s="80" t="s">
        <v>1780</v>
      </c>
    </row>
    <row r="487" spans="2:4" x14ac:dyDescent="0.25">
      <c r="B487" s="63" t="s">
        <v>1002</v>
      </c>
      <c r="C487" s="64" t="s">
        <v>1003</v>
      </c>
      <c r="D487" s="80" t="s">
        <v>1781</v>
      </c>
    </row>
    <row r="488" spans="2:4" x14ac:dyDescent="0.25">
      <c r="B488" s="63" t="s">
        <v>1004</v>
      </c>
      <c r="C488" s="64" t="s">
        <v>1005</v>
      </c>
      <c r="D488" s="80" t="s">
        <v>1782</v>
      </c>
    </row>
    <row r="489" spans="2:4" x14ac:dyDescent="0.25">
      <c r="B489" s="63" t="s">
        <v>1006</v>
      </c>
      <c r="C489" s="64" t="s">
        <v>1007</v>
      </c>
      <c r="D489" s="80" t="s">
        <v>1783</v>
      </c>
    </row>
    <row r="490" spans="2:4" x14ac:dyDescent="0.25">
      <c r="B490" s="63" t="s">
        <v>1008</v>
      </c>
      <c r="C490" s="64" t="s">
        <v>1009</v>
      </c>
      <c r="D490" s="80" t="s">
        <v>1784</v>
      </c>
    </row>
    <row r="491" spans="2:4" x14ac:dyDescent="0.25">
      <c r="B491" s="63" t="s">
        <v>1010</v>
      </c>
      <c r="C491" s="64" t="s">
        <v>1011</v>
      </c>
      <c r="D491" s="80" t="s">
        <v>1785</v>
      </c>
    </row>
    <row r="492" spans="2:4" x14ac:dyDescent="0.25">
      <c r="B492" s="63" t="s">
        <v>1012</v>
      </c>
      <c r="C492" s="64" t="s">
        <v>1013</v>
      </c>
      <c r="D492" s="80" t="s">
        <v>1786</v>
      </c>
    </row>
    <row r="493" spans="2:4" x14ac:dyDescent="0.25">
      <c r="B493" s="63" t="s">
        <v>1014</v>
      </c>
      <c r="C493" s="64" t="s">
        <v>1015</v>
      </c>
      <c r="D493" s="80" t="s">
        <v>1787</v>
      </c>
    </row>
    <row r="494" spans="2:4" x14ac:dyDescent="0.25">
      <c r="B494" s="229" t="s">
        <v>1016</v>
      </c>
      <c r="C494" s="229"/>
      <c r="D494" s="80"/>
    </row>
    <row r="495" spans="2:4" x14ac:dyDescent="0.25">
      <c r="B495" s="63" t="s">
        <v>1017</v>
      </c>
      <c r="C495" s="64" t="s">
        <v>1018</v>
      </c>
      <c r="D495" s="80" t="s">
        <v>1788</v>
      </c>
    </row>
    <row r="496" spans="2:4" x14ac:dyDescent="0.25">
      <c r="B496" s="63" t="s">
        <v>1019</v>
      </c>
      <c r="C496" s="64" t="s">
        <v>1020</v>
      </c>
      <c r="D496" s="80" t="s">
        <v>1789</v>
      </c>
    </row>
    <row r="497" spans="2:4" x14ac:dyDescent="0.25">
      <c r="B497" s="63" t="s">
        <v>1021</v>
      </c>
      <c r="C497" s="64" t="s">
        <v>1022</v>
      </c>
      <c r="D497" s="80" t="s">
        <v>1790</v>
      </c>
    </row>
    <row r="498" spans="2:4" x14ac:dyDescent="0.25">
      <c r="B498" s="63" t="s">
        <v>1023</v>
      </c>
      <c r="C498" s="64" t="s">
        <v>1024</v>
      </c>
      <c r="D498" s="80" t="s">
        <v>1791</v>
      </c>
    </row>
    <row r="499" spans="2:4" x14ac:dyDescent="0.25">
      <c r="B499" s="63" t="s">
        <v>1025</v>
      </c>
      <c r="C499" s="64" t="s">
        <v>1026</v>
      </c>
      <c r="D499" s="80" t="s">
        <v>1792</v>
      </c>
    </row>
    <row r="500" spans="2:4" x14ac:dyDescent="0.25">
      <c r="B500" s="63" t="s">
        <v>1027</v>
      </c>
      <c r="C500" s="64" t="s">
        <v>1028</v>
      </c>
      <c r="D500" s="80" t="s">
        <v>1793</v>
      </c>
    </row>
    <row r="501" spans="2:4" x14ac:dyDescent="0.25">
      <c r="B501" s="63" t="s">
        <v>1029</v>
      </c>
      <c r="C501" s="64" t="s">
        <v>1030</v>
      </c>
      <c r="D501" s="80" t="s">
        <v>1794</v>
      </c>
    </row>
    <row r="502" spans="2:4" x14ac:dyDescent="0.25">
      <c r="B502" s="63" t="s">
        <v>1031</v>
      </c>
      <c r="C502" s="64" t="s">
        <v>1032</v>
      </c>
      <c r="D502" s="80" t="s">
        <v>1795</v>
      </c>
    </row>
    <row r="503" spans="2:4" x14ac:dyDescent="0.25">
      <c r="B503" s="63" t="s">
        <v>1033</v>
      </c>
      <c r="C503" s="64" t="s">
        <v>1034</v>
      </c>
      <c r="D503" s="80" t="s">
        <v>1796</v>
      </c>
    </row>
    <row r="504" spans="2:4" x14ac:dyDescent="0.25">
      <c r="B504" s="63" t="s">
        <v>1035</v>
      </c>
      <c r="C504" s="64" t="s">
        <v>1036</v>
      </c>
      <c r="D504" s="80" t="s">
        <v>1797</v>
      </c>
    </row>
    <row r="505" spans="2:4" x14ac:dyDescent="0.25">
      <c r="B505" s="63" t="s">
        <v>1037</v>
      </c>
      <c r="C505" s="64" t="s">
        <v>1038</v>
      </c>
      <c r="D505" s="80" t="s">
        <v>1798</v>
      </c>
    </row>
    <row r="506" spans="2:4" x14ac:dyDescent="0.25">
      <c r="B506" s="63" t="s">
        <v>1039</v>
      </c>
      <c r="C506" s="64" t="s">
        <v>1040</v>
      </c>
      <c r="D506" s="80" t="s">
        <v>1799</v>
      </c>
    </row>
    <row r="507" spans="2:4" x14ac:dyDescent="0.25">
      <c r="B507" s="63" t="s">
        <v>1041</v>
      </c>
      <c r="C507" s="64" t="s">
        <v>1042</v>
      </c>
      <c r="D507" s="80" t="s">
        <v>1800</v>
      </c>
    </row>
    <row r="508" spans="2:4" x14ac:dyDescent="0.25">
      <c r="B508" s="63" t="s">
        <v>1043</v>
      </c>
      <c r="C508" s="64" t="s">
        <v>1044</v>
      </c>
      <c r="D508" s="80" t="s">
        <v>1801</v>
      </c>
    </row>
    <row r="509" spans="2:4" x14ac:dyDescent="0.25">
      <c r="B509" s="63" t="s">
        <v>1045</v>
      </c>
      <c r="C509" s="64" t="s">
        <v>1046</v>
      </c>
      <c r="D509" s="80" t="s">
        <v>1802</v>
      </c>
    </row>
    <row r="510" spans="2:4" x14ac:dyDescent="0.25">
      <c r="B510" s="63" t="s">
        <v>1047</v>
      </c>
      <c r="C510" s="64" t="s">
        <v>1048</v>
      </c>
      <c r="D510" s="80" t="s">
        <v>1803</v>
      </c>
    </row>
    <row r="511" spans="2:4" x14ac:dyDescent="0.25">
      <c r="B511" s="63" t="s">
        <v>1049</v>
      </c>
      <c r="C511" s="64" t="s">
        <v>1050</v>
      </c>
      <c r="D511" s="80" t="s">
        <v>1804</v>
      </c>
    </row>
    <row r="512" spans="2:4" x14ac:dyDescent="0.25">
      <c r="B512" s="63" t="s">
        <v>1051</v>
      </c>
      <c r="C512" s="64" t="s">
        <v>1052</v>
      </c>
      <c r="D512" s="80" t="s">
        <v>1805</v>
      </c>
    </row>
    <row r="513" spans="2:4" x14ac:dyDescent="0.25">
      <c r="B513" s="229" t="s">
        <v>1053</v>
      </c>
      <c r="C513" s="229"/>
      <c r="D513" s="80"/>
    </row>
    <row r="514" spans="2:4" x14ac:dyDescent="0.25">
      <c r="B514" s="63" t="s">
        <v>1054</v>
      </c>
      <c r="C514" s="64" t="s">
        <v>1055</v>
      </c>
      <c r="D514" s="80" t="s">
        <v>1806</v>
      </c>
    </row>
    <row r="515" spans="2:4" x14ac:dyDescent="0.25">
      <c r="B515" s="63" t="s">
        <v>1056</v>
      </c>
      <c r="C515" s="64" t="s">
        <v>1057</v>
      </c>
      <c r="D515" s="80" t="s">
        <v>1807</v>
      </c>
    </row>
    <row r="516" spans="2:4" x14ac:dyDescent="0.25">
      <c r="B516" s="63" t="s">
        <v>1058</v>
      </c>
      <c r="C516" s="64" t="s">
        <v>1059</v>
      </c>
      <c r="D516" s="80" t="s">
        <v>1808</v>
      </c>
    </row>
    <row r="517" spans="2:4" x14ac:dyDescent="0.25">
      <c r="B517" s="63" t="s">
        <v>1060</v>
      </c>
      <c r="C517" s="64" t="s">
        <v>1061</v>
      </c>
      <c r="D517" s="80" t="s">
        <v>1809</v>
      </c>
    </row>
    <row r="518" spans="2:4" x14ac:dyDescent="0.25">
      <c r="B518" s="229" t="s">
        <v>1062</v>
      </c>
      <c r="C518" s="229"/>
      <c r="D518" s="80"/>
    </row>
    <row r="519" spans="2:4" x14ac:dyDescent="0.25">
      <c r="B519" s="63" t="s">
        <v>1063</v>
      </c>
      <c r="C519" s="64" t="s">
        <v>1064</v>
      </c>
      <c r="D519" s="80" t="s">
        <v>1810</v>
      </c>
    </row>
    <row r="520" spans="2:4" x14ac:dyDescent="0.25">
      <c r="B520" s="63" t="s">
        <v>1065</v>
      </c>
      <c r="C520" s="64" t="s">
        <v>1066</v>
      </c>
      <c r="D520" s="80" t="s">
        <v>1811</v>
      </c>
    </row>
    <row r="521" spans="2:4" x14ac:dyDescent="0.25">
      <c r="B521" s="63" t="s">
        <v>1067</v>
      </c>
      <c r="C521" s="64" t="s">
        <v>1068</v>
      </c>
      <c r="D521" s="80" t="s">
        <v>1812</v>
      </c>
    </row>
    <row r="522" spans="2:4" x14ac:dyDescent="0.25">
      <c r="B522" s="63" t="s">
        <v>1069</v>
      </c>
      <c r="C522" s="64" t="s">
        <v>1070</v>
      </c>
      <c r="D522" s="80" t="s">
        <v>1813</v>
      </c>
    </row>
    <row r="523" spans="2:4" x14ac:dyDescent="0.25">
      <c r="B523" s="63" t="s">
        <v>1071</v>
      </c>
      <c r="C523" s="64" t="s">
        <v>1072</v>
      </c>
      <c r="D523" s="80" t="s">
        <v>1814</v>
      </c>
    </row>
    <row r="524" spans="2:4" x14ac:dyDescent="0.25">
      <c r="B524" s="63" t="s">
        <v>1073</v>
      </c>
      <c r="C524" s="64" t="s">
        <v>1074</v>
      </c>
      <c r="D524" s="80" t="s">
        <v>1815</v>
      </c>
    </row>
    <row r="525" spans="2:4" x14ac:dyDescent="0.25">
      <c r="B525" s="63" t="s">
        <v>1075</v>
      </c>
      <c r="C525" s="64" t="s">
        <v>1076</v>
      </c>
      <c r="D525" s="80" t="s">
        <v>1816</v>
      </c>
    </row>
    <row r="526" spans="2:4" x14ac:dyDescent="0.25">
      <c r="B526" s="63" t="s">
        <v>1077</v>
      </c>
      <c r="C526" s="64" t="s">
        <v>1078</v>
      </c>
      <c r="D526" s="80" t="s">
        <v>1817</v>
      </c>
    </row>
    <row r="527" spans="2:4" x14ac:dyDescent="0.25">
      <c r="B527" s="63" t="s">
        <v>1079</v>
      </c>
      <c r="C527" s="64" t="s">
        <v>1080</v>
      </c>
      <c r="D527" s="80" t="s">
        <v>1818</v>
      </c>
    </row>
    <row r="528" spans="2:4" x14ac:dyDescent="0.25">
      <c r="B528" s="63" t="s">
        <v>1081</v>
      </c>
      <c r="C528" s="64" t="s">
        <v>1082</v>
      </c>
      <c r="D528" s="80" t="s">
        <v>1819</v>
      </c>
    </row>
    <row r="529" spans="2:4" x14ac:dyDescent="0.25">
      <c r="B529" s="63" t="s">
        <v>1083</v>
      </c>
      <c r="C529" s="64" t="s">
        <v>1084</v>
      </c>
      <c r="D529" s="80" t="s">
        <v>1820</v>
      </c>
    </row>
    <row r="530" spans="2:4" x14ac:dyDescent="0.25">
      <c r="B530" s="63" t="s">
        <v>1085</v>
      </c>
      <c r="C530" s="64" t="s">
        <v>1086</v>
      </c>
      <c r="D530" s="80" t="s">
        <v>1821</v>
      </c>
    </row>
    <row r="531" spans="2:4" x14ac:dyDescent="0.25">
      <c r="B531" s="63" t="s">
        <v>1087</v>
      </c>
      <c r="C531" s="64" t="s">
        <v>1088</v>
      </c>
      <c r="D531" s="80" t="s">
        <v>1822</v>
      </c>
    </row>
    <row r="532" spans="2:4" x14ac:dyDescent="0.25">
      <c r="B532" s="63" t="s">
        <v>1089</v>
      </c>
      <c r="C532" s="64" t="s">
        <v>1090</v>
      </c>
      <c r="D532" s="80" t="s">
        <v>1823</v>
      </c>
    </row>
    <row r="533" spans="2:4" x14ac:dyDescent="0.25">
      <c r="B533" s="63" t="s">
        <v>1091</v>
      </c>
      <c r="C533" s="64" t="s">
        <v>1092</v>
      </c>
      <c r="D533" s="80" t="s">
        <v>1824</v>
      </c>
    </row>
    <row r="534" spans="2:4" x14ac:dyDescent="0.25">
      <c r="B534" s="63" t="s">
        <v>1093</v>
      </c>
      <c r="C534" s="64" t="s">
        <v>1094</v>
      </c>
      <c r="D534" s="80" t="s">
        <v>1825</v>
      </c>
    </row>
    <row r="535" spans="2:4" x14ac:dyDescent="0.25">
      <c r="B535" s="63" t="s">
        <v>1095</v>
      </c>
      <c r="C535" s="64" t="s">
        <v>1096</v>
      </c>
      <c r="D535" s="80" t="s">
        <v>1826</v>
      </c>
    </row>
    <row r="536" spans="2:4" x14ac:dyDescent="0.25">
      <c r="B536" s="63" t="s">
        <v>1097</v>
      </c>
      <c r="C536" s="64" t="s">
        <v>1098</v>
      </c>
      <c r="D536" s="80" t="s">
        <v>1827</v>
      </c>
    </row>
    <row r="537" spans="2:4" x14ac:dyDescent="0.25">
      <c r="B537" s="63" t="s">
        <v>1099</v>
      </c>
      <c r="C537" s="64" t="s">
        <v>1100</v>
      </c>
      <c r="D537" s="80" t="s">
        <v>1828</v>
      </c>
    </row>
    <row r="538" spans="2:4" x14ac:dyDescent="0.25">
      <c r="B538" s="229" t="s">
        <v>1101</v>
      </c>
      <c r="C538" s="229"/>
      <c r="D538" s="80"/>
    </row>
    <row r="539" spans="2:4" x14ac:dyDescent="0.25">
      <c r="B539" s="63" t="s">
        <v>1102</v>
      </c>
      <c r="C539" s="64" t="s">
        <v>1103</v>
      </c>
      <c r="D539" s="80" t="s">
        <v>1829</v>
      </c>
    </row>
    <row r="540" spans="2:4" x14ac:dyDescent="0.25">
      <c r="B540" s="63" t="s">
        <v>1104</v>
      </c>
      <c r="C540" s="64" t="s">
        <v>1105</v>
      </c>
      <c r="D540" s="80" t="s">
        <v>1830</v>
      </c>
    </row>
    <row r="541" spans="2:4" x14ac:dyDescent="0.25">
      <c r="B541" s="63" t="s">
        <v>1106</v>
      </c>
      <c r="C541" s="64" t="s">
        <v>1107</v>
      </c>
      <c r="D541" s="80" t="s">
        <v>1831</v>
      </c>
    </row>
    <row r="542" spans="2:4" x14ac:dyDescent="0.25">
      <c r="B542" s="63" t="s">
        <v>1108</v>
      </c>
      <c r="C542" s="64" t="s">
        <v>1109</v>
      </c>
      <c r="D542" s="80" t="s">
        <v>1832</v>
      </c>
    </row>
    <row r="543" spans="2:4" x14ac:dyDescent="0.25">
      <c r="B543" s="63" t="s">
        <v>1110</v>
      </c>
      <c r="C543" s="64" t="s">
        <v>1111</v>
      </c>
      <c r="D543" s="80" t="s">
        <v>1833</v>
      </c>
    </row>
    <row r="544" spans="2:4" x14ac:dyDescent="0.25">
      <c r="B544" s="63" t="s">
        <v>1112</v>
      </c>
      <c r="C544" s="64" t="s">
        <v>1113</v>
      </c>
      <c r="D544" s="80" t="s">
        <v>1834</v>
      </c>
    </row>
    <row r="545" spans="2:4" x14ac:dyDescent="0.25">
      <c r="B545" s="63" t="s">
        <v>1114</v>
      </c>
      <c r="C545" s="64" t="s">
        <v>1115</v>
      </c>
      <c r="D545" s="80" t="s">
        <v>1835</v>
      </c>
    </row>
    <row r="546" spans="2:4" x14ac:dyDescent="0.25">
      <c r="B546" s="63" t="s">
        <v>1116</v>
      </c>
      <c r="C546" s="64" t="s">
        <v>1117</v>
      </c>
      <c r="D546" s="80" t="s">
        <v>1836</v>
      </c>
    </row>
    <row r="547" spans="2:4" x14ac:dyDescent="0.25">
      <c r="B547" s="63" t="s">
        <v>1118</v>
      </c>
      <c r="C547" s="64" t="s">
        <v>1119</v>
      </c>
      <c r="D547" s="80" t="s">
        <v>1837</v>
      </c>
    </row>
    <row r="548" spans="2:4" x14ac:dyDescent="0.25">
      <c r="B548" s="63" t="s">
        <v>1120</v>
      </c>
      <c r="C548" s="64" t="s">
        <v>1121</v>
      </c>
      <c r="D548" s="80" t="s">
        <v>1838</v>
      </c>
    </row>
    <row r="549" spans="2:4" x14ac:dyDescent="0.25">
      <c r="B549" s="63" t="s">
        <v>1122</v>
      </c>
      <c r="C549" s="64" t="s">
        <v>1123</v>
      </c>
      <c r="D549" s="80" t="s">
        <v>1839</v>
      </c>
    </row>
    <row r="550" spans="2:4" x14ac:dyDescent="0.25">
      <c r="B550" s="63" t="s">
        <v>1124</v>
      </c>
      <c r="C550" s="64" t="s">
        <v>1125</v>
      </c>
      <c r="D550" s="80" t="s">
        <v>1840</v>
      </c>
    </row>
    <row r="551" spans="2:4" x14ac:dyDescent="0.25">
      <c r="B551" s="63" t="s">
        <v>1126</v>
      </c>
      <c r="C551" s="64" t="s">
        <v>1127</v>
      </c>
      <c r="D551" s="80" t="s">
        <v>1841</v>
      </c>
    </row>
    <row r="552" spans="2:4" x14ac:dyDescent="0.25">
      <c r="B552" s="63" t="s">
        <v>1128</v>
      </c>
      <c r="C552" s="64" t="s">
        <v>1129</v>
      </c>
      <c r="D552" s="80" t="s">
        <v>1842</v>
      </c>
    </row>
    <row r="553" spans="2:4" x14ac:dyDescent="0.25">
      <c r="B553" s="63" t="s">
        <v>1130</v>
      </c>
      <c r="C553" s="64" t="s">
        <v>1131</v>
      </c>
      <c r="D553" s="80" t="s">
        <v>1843</v>
      </c>
    </row>
    <row r="554" spans="2:4" x14ac:dyDescent="0.25">
      <c r="B554" s="63" t="s">
        <v>1132</v>
      </c>
      <c r="C554" s="64" t="s">
        <v>1133</v>
      </c>
      <c r="D554" s="80" t="s">
        <v>1844</v>
      </c>
    </row>
    <row r="555" spans="2:4" x14ac:dyDescent="0.25">
      <c r="B555" s="63" t="s">
        <v>1134</v>
      </c>
      <c r="C555" s="64" t="s">
        <v>1135</v>
      </c>
      <c r="D555" s="80" t="s">
        <v>1845</v>
      </c>
    </row>
    <row r="556" spans="2:4" x14ac:dyDescent="0.25">
      <c r="B556" s="63" t="s">
        <v>1136</v>
      </c>
      <c r="C556" s="64" t="s">
        <v>1137</v>
      </c>
      <c r="D556" s="80" t="s">
        <v>1846</v>
      </c>
    </row>
    <row r="557" spans="2:4" x14ac:dyDescent="0.25">
      <c r="B557" s="63" t="s">
        <v>1138</v>
      </c>
      <c r="C557" s="64" t="s">
        <v>1139</v>
      </c>
      <c r="D557" s="80" t="s">
        <v>1847</v>
      </c>
    </row>
    <row r="558" spans="2:4" x14ac:dyDescent="0.25">
      <c r="B558" s="63" t="s">
        <v>1140</v>
      </c>
      <c r="C558" s="64" t="s">
        <v>1141</v>
      </c>
      <c r="D558" s="80" t="s">
        <v>1848</v>
      </c>
    </row>
    <row r="559" spans="2:4" x14ac:dyDescent="0.25">
      <c r="B559" s="63" t="s">
        <v>1142</v>
      </c>
      <c r="C559" s="64" t="s">
        <v>1143</v>
      </c>
      <c r="D559" s="80" t="s">
        <v>1849</v>
      </c>
    </row>
    <row r="560" spans="2:4" x14ac:dyDescent="0.25">
      <c r="B560" s="63" t="s">
        <v>1144</v>
      </c>
      <c r="C560" s="64" t="s">
        <v>1145</v>
      </c>
      <c r="D560" s="80" t="s">
        <v>1850</v>
      </c>
    </row>
    <row r="561" spans="2:4" x14ac:dyDescent="0.25">
      <c r="B561" s="63" t="s">
        <v>1146</v>
      </c>
      <c r="C561" s="64" t="s">
        <v>1147</v>
      </c>
      <c r="D561" s="80" t="s">
        <v>1851</v>
      </c>
    </row>
    <row r="562" spans="2:4" x14ac:dyDescent="0.25">
      <c r="B562" s="63" t="s">
        <v>1148</v>
      </c>
      <c r="C562" s="64" t="s">
        <v>1149</v>
      </c>
      <c r="D562" s="80" t="s">
        <v>1852</v>
      </c>
    </row>
    <row r="563" spans="2:4" x14ac:dyDescent="0.25">
      <c r="B563" s="63" t="s">
        <v>1150</v>
      </c>
      <c r="C563" s="64" t="s">
        <v>1151</v>
      </c>
      <c r="D563" s="80" t="s">
        <v>1853</v>
      </c>
    </row>
    <row r="564" spans="2:4" x14ac:dyDescent="0.25">
      <c r="B564" s="63" t="s">
        <v>1152</v>
      </c>
      <c r="C564" s="64" t="s">
        <v>1153</v>
      </c>
      <c r="D564" s="80" t="s">
        <v>1854</v>
      </c>
    </row>
    <row r="565" spans="2:4" x14ac:dyDescent="0.25">
      <c r="B565" s="63" t="s">
        <v>1154</v>
      </c>
      <c r="C565" s="64" t="s">
        <v>1155</v>
      </c>
      <c r="D565" s="80" t="s">
        <v>1855</v>
      </c>
    </row>
    <row r="566" spans="2:4" x14ac:dyDescent="0.25">
      <c r="B566" s="63" t="s">
        <v>1156</v>
      </c>
      <c r="C566" s="64" t="s">
        <v>1157</v>
      </c>
      <c r="D566" s="80" t="s">
        <v>1856</v>
      </c>
    </row>
    <row r="567" spans="2:4" x14ac:dyDescent="0.25">
      <c r="B567" s="63" t="s">
        <v>1158</v>
      </c>
      <c r="C567" s="64" t="s">
        <v>1159</v>
      </c>
      <c r="D567" s="80" t="s">
        <v>1857</v>
      </c>
    </row>
    <row r="568" spans="2:4" x14ac:dyDescent="0.25">
      <c r="B568" s="63" t="s">
        <v>1160</v>
      </c>
      <c r="C568" s="64" t="s">
        <v>1161</v>
      </c>
      <c r="D568" s="80" t="s">
        <v>1858</v>
      </c>
    </row>
    <row r="569" spans="2:4" x14ac:dyDescent="0.25">
      <c r="B569" s="63" t="s">
        <v>1162</v>
      </c>
      <c r="C569" s="64" t="s">
        <v>1163</v>
      </c>
      <c r="D569" s="80" t="s">
        <v>1859</v>
      </c>
    </row>
    <row r="570" spans="2:4" x14ac:dyDescent="0.25">
      <c r="B570" s="63" t="s">
        <v>1164</v>
      </c>
      <c r="C570" s="64" t="s">
        <v>1165</v>
      </c>
      <c r="D570" s="80" t="s">
        <v>1860</v>
      </c>
    </row>
    <row r="571" spans="2:4" x14ac:dyDescent="0.25">
      <c r="B571" s="63" t="s">
        <v>1166</v>
      </c>
      <c r="C571" s="64" t="s">
        <v>1167</v>
      </c>
      <c r="D571" s="80" t="s">
        <v>1861</v>
      </c>
    </row>
    <row r="572" spans="2:4" x14ac:dyDescent="0.25">
      <c r="B572" s="229" t="s">
        <v>1168</v>
      </c>
      <c r="C572" s="229"/>
      <c r="D572" s="80"/>
    </row>
    <row r="573" spans="2:4" x14ac:dyDescent="0.25">
      <c r="B573" s="63" t="s">
        <v>1169</v>
      </c>
      <c r="C573" s="64" t="s">
        <v>1170</v>
      </c>
      <c r="D573" s="80" t="s">
        <v>1862</v>
      </c>
    </row>
    <row r="574" spans="2:4" x14ac:dyDescent="0.25">
      <c r="B574" s="63" t="s">
        <v>1171</v>
      </c>
      <c r="C574" s="64" t="s">
        <v>1172</v>
      </c>
      <c r="D574" s="80" t="s">
        <v>1863</v>
      </c>
    </row>
    <row r="575" spans="2:4" x14ac:dyDescent="0.25">
      <c r="B575" s="63" t="s">
        <v>1173</v>
      </c>
      <c r="C575" s="64" t="s">
        <v>1174</v>
      </c>
      <c r="D575" s="80" t="s">
        <v>1864</v>
      </c>
    </row>
    <row r="576" spans="2:4" x14ac:dyDescent="0.25">
      <c r="B576" s="63" t="s">
        <v>1175</v>
      </c>
      <c r="C576" s="64" t="s">
        <v>1176</v>
      </c>
      <c r="D576" s="80" t="s">
        <v>1865</v>
      </c>
    </row>
    <row r="577" spans="2:4" x14ac:dyDescent="0.25">
      <c r="B577" s="63" t="s">
        <v>1177</v>
      </c>
      <c r="C577" s="64" t="s">
        <v>1178</v>
      </c>
      <c r="D577" s="80" t="s">
        <v>1866</v>
      </c>
    </row>
    <row r="578" spans="2:4" x14ac:dyDescent="0.25">
      <c r="B578" s="63" t="s">
        <v>1179</v>
      </c>
      <c r="C578" s="64" t="s">
        <v>1180</v>
      </c>
      <c r="D578" s="80" t="s">
        <v>1867</v>
      </c>
    </row>
    <row r="579" spans="2:4" x14ac:dyDescent="0.25">
      <c r="B579" s="63" t="s">
        <v>1181</v>
      </c>
      <c r="C579" s="64" t="s">
        <v>1182</v>
      </c>
      <c r="D579" s="80" t="s">
        <v>1868</v>
      </c>
    </row>
    <row r="580" spans="2:4" x14ac:dyDescent="0.25">
      <c r="B580" s="63" t="s">
        <v>1183</v>
      </c>
      <c r="C580" s="64" t="s">
        <v>1184</v>
      </c>
      <c r="D580" s="80" t="s">
        <v>1869</v>
      </c>
    </row>
    <row r="581" spans="2:4" x14ac:dyDescent="0.25">
      <c r="B581" s="63" t="s">
        <v>1185</v>
      </c>
      <c r="C581" s="64" t="s">
        <v>1186</v>
      </c>
      <c r="D581" s="80" t="s">
        <v>1870</v>
      </c>
    </row>
    <row r="582" spans="2:4" x14ac:dyDescent="0.25">
      <c r="B582" s="229" t="s">
        <v>1187</v>
      </c>
      <c r="C582" s="229"/>
      <c r="D582" s="80"/>
    </row>
    <row r="583" spans="2:4" x14ac:dyDescent="0.25">
      <c r="B583" s="63" t="s">
        <v>1188</v>
      </c>
      <c r="C583" s="64" t="s">
        <v>1189</v>
      </c>
      <c r="D583" s="80" t="s">
        <v>1871</v>
      </c>
    </row>
    <row r="584" spans="2:4" x14ac:dyDescent="0.25">
      <c r="B584" s="63" t="s">
        <v>1190</v>
      </c>
      <c r="C584" s="64" t="s">
        <v>1191</v>
      </c>
      <c r="D584" s="80" t="s">
        <v>1872</v>
      </c>
    </row>
    <row r="585" spans="2:4" x14ac:dyDescent="0.25">
      <c r="B585" s="63" t="s">
        <v>1192</v>
      </c>
      <c r="C585" s="64" t="s">
        <v>1193</v>
      </c>
      <c r="D585" s="80" t="s">
        <v>1873</v>
      </c>
    </row>
    <row r="586" spans="2:4" x14ac:dyDescent="0.25">
      <c r="B586" s="63" t="s">
        <v>1194</v>
      </c>
      <c r="C586" s="64" t="s">
        <v>1195</v>
      </c>
      <c r="D586" s="80" t="s">
        <v>1874</v>
      </c>
    </row>
    <row r="587" spans="2:4" x14ac:dyDescent="0.25">
      <c r="B587" s="63" t="s">
        <v>1196</v>
      </c>
      <c r="C587" s="64" t="s">
        <v>1197</v>
      </c>
      <c r="D587" s="80" t="s">
        <v>1875</v>
      </c>
    </row>
    <row r="588" spans="2:4" x14ac:dyDescent="0.25">
      <c r="B588" s="63" t="s">
        <v>1198</v>
      </c>
      <c r="C588" s="64" t="s">
        <v>1199</v>
      </c>
      <c r="D588" s="80" t="s">
        <v>1876</v>
      </c>
    </row>
    <row r="589" spans="2:4" x14ac:dyDescent="0.25">
      <c r="B589" s="63" t="s">
        <v>1200</v>
      </c>
      <c r="C589" s="64" t="s">
        <v>1201</v>
      </c>
      <c r="D589" s="80" t="s">
        <v>1877</v>
      </c>
    </row>
    <row r="590" spans="2:4" x14ac:dyDescent="0.25">
      <c r="B590" s="63" t="s">
        <v>1202</v>
      </c>
      <c r="C590" s="64" t="s">
        <v>1203</v>
      </c>
      <c r="D590" s="80" t="s">
        <v>1878</v>
      </c>
    </row>
    <row r="591" spans="2:4" x14ac:dyDescent="0.25">
      <c r="B591" s="63" t="s">
        <v>1204</v>
      </c>
      <c r="C591" s="64" t="s">
        <v>1205</v>
      </c>
      <c r="D591" s="80" t="s">
        <v>1879</v>
      </c>
    </row>
    <row r="592" spans="2:4" x14ac:dyDescent="0.25">
      <c r="B592" s="63" t="s">
        <v>1206</v>
      </c>
      <c r="C592" s="64" t="s">
        <v>1207</v>
      </c>
      <c r="D592" s="80" t="s">
        <v>1880</v>
      </c>
    </row>
    <row r="593" spans="2:4" x14ac:dyDescent="0.25">
      <c r="B593" s="63" t="s">
        <v>1208</v>
      </c>
      <c r="C593" s="64" t="s">
        <v>1209</v>
      </c>
      <c r="D593" s="80" t="s">
        <v>1881</v>
      </c>
    </row>
    <row r="594" spans="2:4" x14ac:dyDescent="0.25">
      <c r="B594" s="63" t="s">
        <v>1210</v>
      </c>
      <c r="C594" s="64" t="s">
        <v>1211</v>
      </c>
      <c r="D594" s="80" t="s">
        <v>1882</v>
      </c>
    </row>
    <row r="595" spans="2:4" x14ac:dyDescent="0.25">
      <c r="B595" s="229" t="s">
        <v>1212</v>
      </c>
      <c r="C595" s="229"/>
      <c r="D595" s="80"/>
    </row>
    <row r="596" spans="2:4" x14ac:dyDescent="0.25">
      <c r="B596" s="63" t="s">
        <v>1213</v>
      </c>
      <c r="C596" s="64" t="s">
        <v>1214</v>
      </c>
      <c r="D596" s="80" t="s">
        <v>1883</v>
      </c>
    </row>
    <row r="597" spans="2:4" x14ac:dyDescent="0.25">
      <c r="B597" s="63" t="s">
        <v>1215</v>
      </c>
      <c r="C597" s="64" t="s">
        <v>1216</v>
      </c>
      <c r="D597" s="80" t="s">
        <v>1884</v>
      </c>
    </row>
    <row r="598" spans="2:4" x14ac:dyDescent="0.25">
      <c r="B598" s="63" t="s">
        <v>1217</v>
      </c>
      <c r="C598" s="64" t="s">
        <v>1218</v>
      </c>
      <c r="D598" s="80" t="s">
        <v>1885</v>
      </c>
    </row>
    <row r="599" spans="2:4" x14ac:dyDescent="0.25">
      <c r="B599" s="63" t="s">
        <v>1219</v>
      </c>
      <c r="C599" s="64" t="s">
        <v>1220</v>
      </c>
      <c r="D599" s="80" t="s">
        <v>1886</v>
      </c>
    </row>
    <row r="600" spans="2:4" x14ac:dyDescent="0.25">
      <c r="B600" s="63" t="s">
        <v>1221</v>
      </c>
      <c r="C600" s="64" t="s">
        <v>1222</v>
      </c>
      <c r="D600" s="80" t="s">
        <v>1887</v>
      </c>
    </row>
    <row r="601" spans="2:4" x14ac:dyDescent="0.25">
      <c r="B601" s="63" t="s">
        <v>1223</v>
      </c>
      <c r="C601" s="64" t="s">
        <v>1224</v>
      </c>
      <c r="D601" s="80" t="s">
        <v>1888</v>
      </c>
    </row>
    <row r="602" spans="2:4" x14ac:dyDescent="0.25">
      <c r="B602" s="63" t="s">
        <v>1225</v>
      </c>
      <c r="C602" s="64" t="s">
        <v>1226</v>
      </c>
      <c r="D602" s="80" t="s">
        <v>1889</v>
      </c>
    </row>
    <row r="603" spans="2:4" x14ac:dyDescent="0.25">
      <c r="B603" s="63" t="s">
        <v>1227</v>
      </c>
      <c r="C603" s="64" t="s">
        <v>1228</v>
      </c>
      <c r="D603" s="80" t="s">
        <v>1890</v>
      </c>
    </row>
    <row r="604" spans="2:4" x14ac:dyDescent="0.25">
      <c r="B604" s="63" t="s">
        <v>1229</v>
      </c>
      <c r="C604" s="64" t="s">
        <v>1230</v>
      </c>
      <c r="D604" s="80" t="s">
        <v>1891</v>
      </c>
    </row>
    <row r="605" spans="2:4" x14ac:dyDescent="0.25">
      <c r="B605" s="63" t="s">
        <v>1231</v>
      </c>
      <c r="C605" s="64" t="s">
        <v>1232</v>
      </c>
      <c r="D605" s="80" t="s">
        <v>1892</v>
      </c>
    </row>
    <row r="606" spans="2:4" x14ac:dyDescent="0.25">
      <c r="B606" s="63" t="s">
        <v>1233</v>
      </c>
      <c r="C606" s="64" t="s">
        <v>1234</v>
      </c>
      <c r="D606" s="80" t="s">
        <v>1893</v>
      </c>
    </row>
    <row r="607" spans="2:4" x14ac:dyDescent="0.25">
      <c r="B607" s="63" t="s">
        <v>1235</v>
      </c>
      <c r="C607" s="64" t="s">
        <v>1236</v>
      </c>
      <c r="D607" s="80" t="s">
        <v>1894</v>
      </c>
    </row>
    <row r="608" spans="2:4" x14ac:dyDescent="0.25">
      <c r="B608" s="63" t="s">
        <v>1237</v>
      </c>
      <c r="C608" s="64" t="s">
        <v>1238</v>
      </c>
      <c r="D608" s="80" t="s">
        <v>1895</v>
      </c>
    </row>
    <row r="609" spans="2:4" x14ac:dyDescent="0.25">
      <c r="B609" s="63" t="s">
        <v>1239</v>
      </c>
      <c r="C609" s="64" t="s">
        <v>1240</v>
      </c>
      <c r="D609" s="80" t="s">
        <v>1896</v>
      </c>
    </row>
    <row r="610" spans="2:4" x14ac:dyDescent="0.25">
      <c r="B610" s="229" t="s">
        <v>1241</v>
      </c>
      <c r="C610" s="229"/>
      <c r="D610" s="80"/>
    </row>
    <row r="611" spans="2:4" x14ac:dyDescent="0.25">
      <c r="B611" s="63" t="s">
        <v>1242</v>
      </c>
      <c r="C611" s="64" t="s">
        <v>1243</v>
      </c>
      <c r="D611" s="80" t="s">
        <v>1897</v>
      </c>
    </row>
    <row r="612" spans="2:4" x14ac:dyDescent="0.25">
      <c r="B612" s="63" t="s">
        <v>1244</v>
      </c>
      <c r="C612" s="64" t="s">
        <v>1245</v>
      </c>
      <c r="D612" s="80" t="s">
        <v>1898</v>
      </c>
    </row>
    <row r="613" spans="2:4" x14ac:dyDescent="0.25">
      <c r="B613" s="63" t="s">
        <v>1246</v>
      </c>
      <c r="C613" s="64" t="s">
        <v>1247</v>
      </c>
      <c r="D613" s="80" t="s">
        <v>1899</v>
      </c>
    </row>
    <row r="614" spans="2:4" x14ac:dyDescent="0.25">
      <c r="B614" s="63" t="s">
        <v>1248</v>
      </c>
      <c r="C614" s="64" t="s">
        <v>1249</v>
      </c>
      <c r="D614" s="80" t="s">
        <v>1900</v>
      </c>
    </row>
    <row r="615" spans="2:4" x14ac:dyDescent="0.25">
      <c r="B615" s="63" t="s">
        <v>1250</v>
      </c>
      <c r="C615" s="64" t="s">
        <v>1251</v>
      </c>
      <c r="D615" s="80" t="s">
        <v>1901</v>
      </c>
    </row>
    <row r="616" spans="2:4" x14ac:dyDescent="0.25">
      <c r="B616" s="63" t="s">
        <v>1252</v>
      </c>
      <c r="C616" s="64" t="s">
        <v>1253</v>
      </c>
      <c r="D616" s="80" t="s">
        <v>1902</v>
      </c>
    </row>
    <row r="617" spans="2:4" x14ac:dyDescent="0.25">
      <c r="B617" s="63" t="s">
        <v>1254</v>
      </c>
      <c r="C617" s="64" t="s">
        <v>1255</v>
      </c>
      <c r="D617" s="80" t="s">
        <v>1903</v>
      </c>
    </row>
    <row r="618" spans="2:4" x14ac:dyDescent="0.25">
      <c r="B618" s="63" t="s">
        <v>1256</v>
      </c>
      <c r="C618" s="64" t="s">
        <v>1257</v>
      </c>
      <c r="D618" s="80" t="s">
        <v>1904</v>
      </c>
    </row>
    <row r="619" spans="2:4" x14ac:dyDescent="0.25">
      <c r="B619" s="63" t="s">
        <v>1258</v>
      </c>
      <c r="C619" s="64" t="s">
        <v>1259</v>
      </c>
      <c r="D619" s="80" t="s">
        <v>1905</v>
      </c>
    </row>
    <row r="620" spans="2:4" x14ac:dyDescent="0.25">
      <c r="B620" s="63" t="s">
        <v>1260</v>
      </c>
      <c r="C620" s="64" t="s">
        <v>1261</v>
      </c>
      <c r="D620" s="80" t="s">
        <v>1906</v>
      </c>
    </row>
    <row r="621" spans="2:4" x14ac:dyDescent="0.25">
      <c r="B621" s="63" t="s">
        <v>1262</v>
      </c>
      <c r="C621" s="64" t="s">
        <v>1263</v>
      </c>
      <c r="D621" s="80" t="s">
        <v>1907</v>
      </c>
    </row>
    <row r="622" spans="2:4" x14ac:dyDescent="0.25">
      <c r="B622" s="63" t="s">
        <v>1264</v>
      </c>
      <c r="C622" s="64" t="s">
        <v>1265</v>
      </c>
      <c r="D622" s="80" t="s">
        <v>1908</v>
      </c>
    </row>
    <row r="623" spans="2:4" x14ac:dyDescent="0.25">
      <c r="B623" s="63" t="s">
        <v>1266</v>
      </c>
      <c r="C623" s="64" t="s">
        <v>1267</v>
      </c>
      <c r="D623" s="80" t="s">
        <v>1909</v>
      </c>
    </row>
    <row r="624" spans="2:4" x14ac:dyDescent="0.25">
      <c r="B624" s="63" t="s">
        <v>1268</v>
      </c>
      <c r="C624" s="64" t="s">
        <v>1269</v>
      </c>
      <c r="D624" s="80" t="s">
        <v>1910</v>
      </c>
    </row>
    <row r="625" spans="2:4" x14ac:dyDescent="0.25">
      <c r="B625" s="63" t="s">
        <v>1270</v>
      </c>
      <c r="C625" s="64" t="s">
        <v>1271</v>
      </c>
      <c r="D625" s="80" t="s">
        <v>1911</v>
      </c>
    </row>
    <row r="626" spans="2:4" x14ac:dyDescent="0.25">
      <c r="B626" s="63" t="s">
        <v>1272</v>
      </c>
      <c r="C626" s="64" t="s">
        <v>1273</v>
      </c>
      <c r="D626" s="80" t="s">
        <v>1912</v>
      </c>
    </row>
    <row r="627" spans="2:4" x14ac:dyDescent="0.25">
      <c r="B627" s="229" t="s">
        <v>1274</v>
      </c>
      <c r="C627" s="229"/>
      <c r="D627" s="80"/>
    </row>
    <row r="628" spans="2:4" x14ac:dyDescent="0.25">
      <c r="B628" s="63" t="s">
        <v>1275</v>
      </c>
      <c r="C628" s="64" t="s">
        <v>1276</v>
      </c>
      <c r="D628" s="80" t="s">
        <v>1913</v>
      </c>
    </row>
    <row r="629" spans="2:4" x14ac:dyDescent="0.25">
      <c r="B629" s="63" t="s">
        <v>1277</v>
      </c>
      <c r="C629" s="64" t="s">
        <v>1278</v>
      </c>
      <c r="D629" s="80" t="s">
        <v>1914</v>
      </c>
    </row>
    <row r="630" spans="2:4" x14ac:dyDescent="0.25">
      <c r="B630" s="63" t="s">
        <v>1279</v>
      </c>
      <c r="C630" s="64" t="s">
        <v>1280</v>
      </c>
      <c r="D630" s="80" t="s">
        <v>1915</v>
      </c>
    </row>
    <row r="631" spans="2:4" x14ac:dyDescent="0.25">
      <c r="B631" s="63" t="s">
        <v>1281</v>
      </c>
      <c r="C631" s="64" t="s">
        <v>1282</v>
      </c>
      <c r="D631" s="80" t="s">
        <v>1916</v>
      </c>
    </row>
    <row r="632" spans="2:4" x14ac:dyDescent="0.25">
      <c r="B632" s="63" t="s">
        <v>1283</v>
      </c>
      <c r="C632" s="64" t="s">
        <v>1284</v>
      </c>
      <c r="D632" s="80" t="s">
        <v>1917</v>
      </c>
    </row>
    <row r="633" spans="2:4" x14ac:dyDescent="0.25">
      <c r="B633" s="63" t="s">
        <v>1285</v>
      </c>
      <c r="C633" s="64" t="s">
        <v>1286</v>
      </c>
      <c r="D633" s="80" t="s">
        <v>1918</v>
      </c>
    </row>
    <row r="634" spans="2:4" x14ac:dyDescent="0.25">
      <c r="B634" s="63" t="s">
        <v>1287</v>
      </c>
      <c r="C634" s="64" t="s">
        <v>1288</v>
      </c>
      <c r="D634" s="80" t="s">
        <v>1919</v>
      </c>
    </row>
    <row r="635" spans="2:4" x14ac:dyDescent="0.25">
      <c r="B635" s="63" t="s">
        <v>1289</v>
      </c>
      <c r="C635" s="64" t="s">
        <v>1290</v>
      </c>
      <c r="D635" s="80" t="s">
        <v>1920</v>
      </c>
    </row>
    <row r="636" spans="2:4" x14ac:dyDescent="0.25">
      <c r="B636" s="63" t="s">
        <v>1291</v>
      </c>
      <c r="C636" s="64" t="s">
        <v>1292</v>
      </c>
      <c r="D636" s="80" t="s">
        <v>1921</v>
      </c>
    </row>
    <row r="637" spans="2:4" x14ac:dyDescent="0.25">
      <c r="B637" s="63" t="s">
        <v>1293</v>
      </c>
      <c r="C637" s="64" t="s">
        <v>1294</v>
      </c>
      <c r="D637" s="80" t="s">
        <v>1922</v>
      </c>
    </row>
    <row r="638" spans="2:4" x14ac:dyDescent="0.25">
      <c r="B638" s="63" t="s">
        <v>1295</v>
      </c>
      <c r="C638" s="64" t="s">
        <v>1296</v>
      </c>
      <c r="D638" s="80" t="s">
        <v>1923</v>
      </c>
    </row>
    <row r="639" spans="2:4" x14ac:dyDescent="0.25">
      <c r="B639" s="63" t="s">
        <v>1297</v>
      </c>
      <c r="C639" s="64" t="s">
        <v>1298</v>
      </c>
      <c r="D639" s="80" t="s">
        <v>1924</v>
      </c>
    </row>
    <row r="640" spans="2:4" x14ac:dyDescent="0.25">
      <c r="B640" s="63" t="s">
        <v>1299</v>
      </c>
      <c r="C640" s="64" t="s">
        <v>1300</v>
      </c>
      <c r="D640" s="80" t="s">
        <v>1925</v>
      </c>
    </row>
    <row r="641" spans="2:4" x14ac:dyDescent="0.25">
      <c r="B641" s="63" t="s">
        <v>1301</v>
      </c>
      <c r="C641" s="64" t="s">
        <v>1302</v>
      </c>
      <c r="D641" s="80" t="s">
        <v>1926</v>
      </c>
    </row>
    <row r="642" spans="2:4" x14ac:dyDescent="0.25">
      <c r="B642" s="63" t="s">
        <v>1303</v>
      </c>
      <c r="C642" s="64" t="s">
        <v>1304</v>
      </c>
      <c r="D642" s="80" t="s">
        <v>1927</v>
      </c>
    </row>
    <row r="643" spans="2:4" x14ac:dyDescent="0.25">
      <c r="B643" s="63" t="s">
        <v>1305</v>
      </c>
      <c r="C643" s="64" t="s">
        <v>1306</v>
      </c>
      <c r="D643" s="80" t="s">
        <v>1928</v>
      </c>
    </row>
    <row r="644" spans="2:4" x14ac:dyDescent="0.25">
      <c r="B644" s="63" t="s">
        <v>1307</v>
      </c>
      <c r="C644" s="64" t="s">
        <v>1308</v>
      </c>
      <c r="D644" s="80" t="s">
        <v>1929</v>
      </c>
    </row>
    <row r="645" spans="2:4" x14ac:dyDescent="0.25">
      <c r="B645" s="63" t="s">
        <v>1309</v>
      </c>
      <c r="C645" s="64" t="s">
        <v>1310</v>
      </c>
      <c r="D645" s="80" t="s">
        <v>1930</v>
      </c>
    </row>
    <row r="646" spans="2:4" x14ac:dyDescent="0.25">
      <c r="B646" s="63" t="s">
        <v>1311</v>
      </c>
      <c r="C646" s="64" t="s">
        <v>1312</v>
      </c>
      <c r="D646" s="80" t="s">
        <v>1931</v>
      </c>
    </row>
    <row r="647" spans="2:4" x14ac:dyDescent="0.25">
      <c r="B647" s="230" t="s">
        <v>1313</v>
      </c>
      <c r="C647" s="230"/>
      <c r="D647" s="80"/>
    </row>
    <row r="648" spans="2:4" x14ac:dyDescent="0.25">
      <c r="B648" s="63" t="s">
        <v>1314</v>
      </c>
      <c r="C648" s="64" t="s">
        <v>1315</v>
      </c>
      <c r="D648" s="80" t="s">
        <v>1932</v>
      </c>
    </row>
    <row r="649" spans="2:4" x14ac:dyDescent="0.25">
      <c r="B649" s="63">
        <v>9810</v>
      </c>
      <c r="C649" s="64" t="s">
        <v>1933</v>
      </c>
      <c r="D649" s="80" t="s">
        <v>1934</v>
      </c>
    </row>
    <row r="650" spans="2:4" x14ac:dyDescent="0.25">
      <c r="B650" s="63">
        <v>9820</v>
      </c>
      <c r="C650" s="64" t="s">
        <v>1935</v>
      </c>
      <c r="D650" s="80" t="s">
        <v>1936</v>
      </c>
    </row>
    <row r="651" spans="2:4" x14ac:dyDescent="0.25">
      <c r="B651" s="63" t="s">
        <v>1318</v>
      </c>
      <c r="C651" s="64" t="s">
        <v>1319</v>
      </c>
      <c r="D651" s="80" t="s">
        <v>1937</v>
      </c>
    </row>
  </sheetData>
  <mergeCells count="19">
    <mergeCell ref="B647:C647"/>
    <mergeCell ref="B538:C538"/>
    <mergeCell ref="B572:C572"/>
    <mergeCell ref="B582:C582"/>
    <mergeCell ref="B595:C595"/>
    <mergeCell ref="B610:C610"/>
    <mergeCell ref="B627:C627"/>
    <mergeCell ref="B518:C518"/>
    <mergeCell ref="B43:C43"/>
    <mergeCell ref="B59:C59"/>
    <mergeCell ref="B293:C293"/>
    <mergeCell ref="B306:C306"/>
    <mergeCell ref="B316:C316"/>
    <mergeCell ref="B340:C340"/>
    <mergeCell ref="B432:C432"/>
    <mergeCell ref="B456:C456"/>
    <mergeCell ref="B465:C465"/>
    <mergeCell ref="B494:C494"/>
    <mergeCell ref="B513:C5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4" tint="-0.499984740745262"/>
    <pageSetUpPr fitToPage="1"/>
  </sheetPr>
  <dimension ref="A1:V27"/>
  <sheetViews>
    <sheetView showGridLines="0" zoomScale="87" zoomScaleNormal="87" workbookViewId="0"/>
  </sheetViews>
  <sheetFormatPr baseColWidth="10" defaultRowHeight="15" x14ac:dyDescent="0.25"/>
  <cols>
    <col min="1" max="1" width="1.28515625" customWidth="1"/>
    <col min="2" max="2" width="0.7109375" customWidth="1"/>
    <col min="3" max="3" width="22.7109375" customWidth="1"/>
    <col min="4" max="4" width="15" customWidth="1"/>
    <col min="5" max="5" width="25" customWidth="1"/>
    <col min="6" max="6" width="17.42578125" customWidth="1"/>
    <col min="7" max="7" width="16.5703125" customWidth="1"/>
    <col min="8" max="8" width="19.140625" customWidth="1"/>
    <col min="9" max="9" width="17.42578125" customWidth="1"/>
    <col min="10" max="10" width="1.85546875" customWidth="1"/>
    <col min="11" max="11" width="2.85546875" customWidth="1"/>
    <col min="12" max="12" width="12.140625" hidden="1" customWidth="1"/>
    <col min="13" max="13" width="11.85546875" style="12" hidden="1" customWidth="1"/>
    <col min="14" max="14" width="11.85546875" style="13" bestFit="1" customWidth="1"/>
    <col min="15" max="15" width="11.85546875" style="13" customWidth="1"/>
    <col min="16" max="16" width="12" hidden="1" customWidth="1"/>
    <col min="17" max="17" width="11.42578125" style="12" hidden="1" customWidth="1"/>
    <col min="18" max="19" width="13.85546875" style="12" customWidth="1"/>
    <col min="20" max="20" width="22.5703125" style="13" customWidth="1"/>
    <col min="21" max="21" width="20.28515625" style="12" customWidth="1"/>
    <col min="22" max="22" width="17" style="13" customWidth="1"/>
  </cols>
  <sheetData>
    <row r="1" spans="1:22" ht="8.25" customHeight="1" thickBot="1" x14ac:dyDescent="0.3">
      <c r="A1" s="1"/>
      <c r="B1" s="1"/>
      <c r="C1" s="1"/>
      <c r="D1" s="1"/>
      <c r="E1" s="1"/>
      <c r="F1" s="1"/>
      <c r="G1" s="1"/>
      <c r="H1" s="1"/>
      <c r="I1" s="1"/>
      <c r="J1" s="1"/>
      <c r="K1" s="1"/>
      <c r="P1" s="14"/>
    </row>
    <row r="2" spans="1:22" ht="17.25" customHeight="1" thickTop="1" thickBot="1" x14ac:dyDescent="0.3">
      <c r="A2" s="1"/>
      <c r="B2" s="1"/>
      <c r="D2" s="1"/>
      <c r="E2" s="197" t="s">
        <v>14</v>
      </c>
      <c r="F2" s="197"/>
      <c r="G2" s="197"/>
      <c r="H2" s="1"/>
      <c r="I2" s="184" t="s">
        <v>2110</v>
      </c>
      <c r="J2" s="1"/>
      <c r="K2" s="1"/>
      <c r="L2" s="16"/>
      <c r="S2" s="29" t="s">
        <v>23</v>
      </c>
      <c r="T2" s="30">
        <f>+'Comprobacion deducciones'!F8</f>
        <v>42384</v>
      </c>
    </row>
    <row r="3" spans="1:22" ht="17.25" thickTop="1" thickBot="1" x14ac:dyDescent="0.3">
      <c r="A3" s="1"/>
      <c r="B3" s="1"/>
      <c r="C3" s="1"/>
      <c r="D3" s="1"/>
      <c r="E3" s="197"/>
      <c r="F3" s="197"/>
      <c r="G3" s="197"/>
      <c r="H3" s="1"/>
      <c r="I3" s="1"/>
      <c r="J3" s="1"/>
      <c r="K3" s="1"/>
      <c r="L3" s="16"/>
      <c r="S3" s="29" t="s">
        <v>24</v>
      </c>
      <c r="T3" s="30">
        <f>+'Comprobacion deducciones'!F9</f>
        <v>42490</v>
      </c>
    </row>
    <row r="4" spans="1:22" ht="21.75" thickBot="1" x14ac:dyDescent="0.35">
      <c r="A4" s="1"/>
      <c r="B4" s="3"/>
      <c r="C4" s="192" t="s">
        <v>2102</v>
      </c>
      <c r="D4" s="193"/>
      <c r="E4" s="194"/>
      <c r="F4" s="194"/>
      <c r="G4" s="194"/>
      <c r="H4" s="193"/>
      <c r="I4" s="193"/>
      <c r="J4" s="195"/>
      <c r="K4" s="1"/>
      <c r="L4" s="16"/>
      <c r="S4" s="31"/>
      <c r="T4" s="32"/>
    </row>
    <row r="5" spans="1:22" ht="27" customHeight="1" thickTop="1" thickBot="1" x14ac:dyDescent="0.35">
      <c r="A5" s="1"/>
      <c r="B5" s="4"/>
      <c r="C5" s="38"/>
      <c r="D5" s="38"/>
      <c r="E5" s="38"/>
      <c r="F5" s="38"/>
      <c r="G5" s="38"/>
      <c r="H5" s="38"/>
      <c r="I5" s="38"/>
      <c r="J5" s="39"/>
      <c r="K5" s="1"/>
      <c r="L5" s="16"/>
      <c r="S5" s="198" t="s">
        <v>34</v>
      </c>
      <c r="T5" s="199"/>
      <c r="U5" s="200" t="s">
        <v>35</v>
      </c>
      <c r="V5" s="200"/>
    </row>
    <row r="6" spans="1:22" ht="45" customHeight="1" thickTop="1" thickBot="1" x14ac:dyDescent="0.35">
      <c r="A6" s="1"/>
      <c r="B6" s="4"/>
      <c r="C6" s="159" t="s">
        <v>36</v>
      </c>
      <c r="D6" s="155">
        <v>1500</v>
      </c>
      <c r="E6" s="38"/>
      <c r="F6" s="40"/>
      <c r="G6" s="40"/>
      <c r="H6" s="40"/>
      <c r="I6" s="40"/>
      <c r="J6" s="39"/>
      <c r="K6" s="1"/>
      <c r="L6" s="17" t="s">
        <v>22</v>
      </c>
      <c r="M6" s="17" t="s">
        <v>29</v>
      </c>
      <c r="N6" s="17" t="s">
        <v>25</v>
      </c>
      <c r="O6" s="17" t="s">
        <v>30</v>
      </c>
      <c r="P6" s="17" t="s">
        <v>21</v>
      </c>
      <c r="Q6" s="17" t="s">
        <v>28</v>
      </c>
      <c r="R6" s="58" t="s">
        <v>26</v>
      </c>
      <c r="S6" s="18" t="s">
        <v>33</v>
      </c>
      <c r="T6" s="33" t="s">
        <v>31</v>
      </c>
      <c r="U6" s="55" t="s">
        <v>27</v>
      </c>
      <c r="V6" s="55" t="s">
        <v>32</v>
      </c>
    </row>
    <row r="7" spans="1:22" ht="38.25" customHeight="1" thickTop="1" thickBot="1" x14ac:dyDescent="0.35">
      <c r="A7" s="1"/>
      <c r="B7" s="4"/>
      <c r="C7" s="160" t="s">
        <v>15</v>
      </c>
      <c r="D7" s="156">
        <v>30</v>
      </c>
      <c r="E7" s="38"/>
      <c r="F7" s="38"/>
      <c r="G7" s="38"/>
      <c r="H7" s="38"/>
      <c r="I7" s="40"/>
      <c r="J7" s="39"/>
      <c r="K7" s="1"/>
      <c r="L7" s="19">
        <f>+EOMONTH(T2,0)</f>
        <v>42400</v>
      </c>
      <c r="M7" s="20">
        <f t="shared" ref="M7:M20" si="0">+IF(R7="","",+IF(R7&gt;0,+MONTH(L7),""))</f>
        <v>1</v>
      </c>
      <c r="N7" s="21" t="str">
        <f t="shared" ref="N7:N20" si="1">+IF(M7="","",+TEXT(L7,"mmmm"))</f>
        <v>enero</v>
      </c>
      <c r="O7" s="21">
        <f t="shared" ref="O7:O20" si="2">+IF(N7="","",+YEAR(L7))</f>
        <v>2016</v>
      </c>
      <c r="P7" s="19">
        <f t="shared" ref="P7:P20" si="3">+EOMONTH(L7,0)</f>
        <v>42400</v>
      </c>
      <c r="Q7" s="21">
        <f t="shared" ref="Q7:Q20" si="4">+DAY(+EOMONTH(L7,0))</f>
        <v>31</v>
      </c>
      <c r="R7" s="20">
        <f>+IF(($T$3-T2+1)&gt;(L7-T2+1),(P7-T2)+1,($T$3-T2)+1)</f>
        <v>17</v>
      </c>
      <c r="S7" s="20">
        <f>+IF($D$9="Accidente de Trabajo","",+IF(R7&lt;=15,"0",+IF((R7-15)&gt;=1,R7-15,"0")))</f>
        <v>2</v>
      </c>
      <c r="T7" s="22">
        <f>+IF($D$9="Accidente de Trabajo","",+IF(S7&lt;=5,(S7)*('Comprobacion deducciones'!$D$8*0.6),+IF(R7&gt;=21,(('Comprobacion deducciones'!$D$8*5)*0.6)+((R7-20)*('Comprobacion deducciones'!$D$8*0.75)),"")))</f>
        <v>60</v>
      </c>
      <c r="U7" s="34">
        <f>+IF($D$9="Común / No AT","",+IFERROR(+R7-1,""))</f>
        <v>16</v>
      </c>
      <c r="V7" s="35">
        <f>+IF($D$9="Común / No AT","",+IFERROR(+(U7*'Comprobacion deducciones'!$D$8*0.75),""))</f>
        <v>600</v>
      </c>
    </row>
    <row r="8" spans="1:22" ht="38.25" customHeight="1" thickTop="1" thickBot="1" x14ac:dyDescent="0.3">
      <c r="A8" s="9"/>
      <c r="B8" s="10"/>
      <c r="C8" s="161" t="s">
        <v>0</v>
      </c>
      <c r="D8" s="157">
        <f>+IFERROR(D6/D7,0)</f>
        <v>50</v>
      </c>
      <c r="E8" s="41"/>
      <c r="F8" s="162">
        <v>42384</v>
      </c>
      <c r="G8" s="161" t="s">
        <v>1</v>
      </c>
      <c r="H8" s="190"/>
      <c r="I8" s="191"/>
      <c r="J8" s="42"/>
      <c r="K8" s="9"/>
      <c r="L8" s="19">
        <f>+L7+1</f>
        <v>42401</v>
      </c>
      <c r="M8" s="20">
        <f t="shared" si="0"/>
        <v>2</v>
      </c>
      <c r="N8" s="21" t="str">
        <f t="shared" si="1"/>
        <v>febrero</v>
      </c>
      <c r="O8" s="21">
        <f t="shared" si="2"/>
        <v>2016</v>
      </c>
      <c r="P8" s="19">
        <f t="shared" si="3"/>
        <v>42429</v>
      </c>
      <c r="Q8" s="21">
        <f t="shared" si="4"/>
        <v>29</v>
      </c>
      <c r="R8" s="21">
        <f t="shared" ref="R8:R20" si="5">+IF(+IF($M$7="","",+IF($T$3-L8+1&gt;Q8,Q8,$T$3-L8+1))&gt;0,+IF($M$7="","",+IF($T$3-L8+1&gt;Q8,Q8,$T$3-L8+1)),"")</f>
        <v>29</v>
      </c>
      <c r="S8" s="21">
        <f>+IF($D$9="Accidente de Trabajo","",+IF(S7&gt;=1,R8,(R7+R8)-15))</f>
        <v>29</v>
      </c>
      <c r="T8" s="37">
        <f>+IF($D$9="Accidente de Trabajo","",+IFERROR(+IF('Comprobacion deducciones'!F11&lt;=15,0,IF('Comprobacion deducciones'!F11&gt;15&lt;21,('Comprobacion deducciones'!F11-15*('Comprobacion deducciones'!D8*0.6)),+IF('Comprobacion deducciones'!F11&gt;20,(5*'Comprobacion deducciones'!D8*0.6)+(('Comprobacion deducciones'!F11-20)*('Comprobacion deducciones'!D8*0.75)-('Comprobacion deducciones'!T7+(+SUM('Comprobacion deducciones'!T9:T20))))))),""))</f>
        <v>1065</v>
      </c>
      <c r="U8" s="21">
        <f t="shared" ref="U8:U20" si="6">+IF($D$9="Común / No AT","",+IFERROR(+R8,""))</f>
        <v>29</v>
      </c>
      <c r="V8" s="23">
        <f>+IF($D$9="Común / No AT","",+IFERROR(+(U8*'Comprobacion deducciones'!$D$8*0.75),""))</f>
        <v>1087.5</v>
      </c>
    </row>
    <row r="9" spans="1:22" ht="38.25" customHeight="1" thickTop="1" thickBot="1" x14ac:dyDescent="0.3">
      <c r="A9" s="9"/>
      <c r="B9" s="10"/>
      <c r="C9" s="160" t="s">
        <v>16</v>
      </c>
      <c r="D9" s="158"/>
      <c r="E9" s="41"/>
      <c r="F9" s="162">
        <v>42490</v>
      </c>
      <c r="G9" s="161" t="s">
        <v>2</v>
      </c>
      <c r="H9" s="190"/>
      <c r="I9" s="191"/>
      <c r="J9" s="42"/>
      <c r="K9" s="9"/>
      <c r="L9" s="19">
        <f>+EDATE($L$8,1)</f>
        <v>42430</v>
      </c>
      <c r="M9" s="20">
        <f t="shared" si="0"/>
        <v>3</v>
      </c>
      <c r="N9" s="21" t="str">
        <f t="shared" si="1"/>
        <v>marzo</v>
      </c>
      <c r="O9" s="21">
        <f t="shared" si="2"/>
        <v>2016</v>
      </c>
      <c r="P9" s="19">
        <f t="shared" si="3"/>
        <v>42460</v>
      </c>
      <c r="Q9" s="21">
        <f t="shared" si="4"/>
        <v>31</v>
      </c>
      <c r="R9" s="21">
        <f t="shared" si="5"/>
        <v>31</v>
      </c>
      <c r="S9" s="21">
        <f t="shared" ref="S9:S20" si="7">+IF($D$9="Accidente de Trabajo","",+IF(R9="","",R9))</f>
        <v>31</v>
      </c>
      <c r="T9" s="23">
        <f>+IF($D$9="Accidente de Trabajo","",+IF(R9="","",(R9*'Comprobacion deducciones'!$D$8)*0.75))</f>
        <v>1162.5</v>
      </c>
      <c r="U9" s="21">
        <f t="shared" si="6"/>
        <v>31</v>
      </c>
      <c r="V9" s="23">
        <f>+IF($D$9="Común / No AT","",+IFERROR(+(U9*'Comprobacion deducciones'!$D$8*0.75),""))</f>
        <v>1162.5</v>
      </c>
    </row>
    <row r="10" spans="1:22" ht="38.25" customHeight="1" thickTop="1" thickBot="1" x14ac:dyDescent="0.35">
      <c r="A10" s="1"/>
      <c r="B10" s="4"/>
      <c r="C10" s="40"/>
      <c r="D10" s="40"/>
      <c r="E10" s="38"/>
      <c r="F10" s="38"/>
      <c r="G10" s="38"/>
      <c r="H10" s="38"/>
      <c r="I10" s="38"/>
      <c r="J10" s="39"/>
      <c r="K10" s="1"/>
      <c r="L10" s="19">
        <f>+EDATE($L$8,2)</f>
        <v>42461</v>
      </c>
      <c r="M10" s="20">
        <f t="shared" si="0"/>
        <v>4</v>
      </c>
      <c r="N10" s="21" t="str">
        <f t="shared" si="1"/>
        <v>abril</v>
      </c>
      <c r="O10" s="21">
        <f t="shared" si="2"/>
        <v>2016</v>
      </c>
      <c r="P10" s="19">
        <f t="shared" si="3"/>
        <v>42490</v>
      </c>
      <c r="Q10" s="21">
        <f t="shared" si="4"/>
        <v>30</v>
      </c>
      <c r="R10" s="21">
        <f t="shared" si="5"/>
        <v>30</v>
      </c>
      <c r="S10" s="21">
        <f t="shared" si="7"/>
        <v>30</v>
      </c>
      <c r="T10" s="23">
        <f>+IF($D$9="Accidente de Trabajo","",+IF(R10="","",(R10*'Comprobacion deducciones'!$D$8)*0.75))</f>
        <v>1125</v>
      </c>
      <c r="U10" s="21">
        <f t="shared" si="6"/>
        <v>30</v>
      </c>
      <c r="V10" s="23">
        <f>+IF($D$9="Común / No AT","",+IFERROR(+(U10*'Comprobacion deducciones'!$D$8*0.75),""))</f>
        <v>1125</v>
      </c>
    </row>
    <row r="11" spans="1:22" s="11" customFormat="1" ht="38.25" customHeight="1" thickTop="1" thickBot="1" x14ac:dyDescent="0.35">
      <c r="A11" s="1"/>
      <c r="B11" s="4"/>
      <c r="C11" s="40"/>
      <c r="D11" s="40"/>
      <c r="E11" s="38"/>
      <c r="F11" s="43">
        <f>+(F9-F8)+1</f>
        <v>107</v>
      </c>
      <c r="G11" s="196" t="s">
        <v>3</v>
      </c>
      <c r="H11" s="196"/>
      <c r="I11" s="40"/>
      <c r="J11" s="39"/>
      <c r="K11" s="1"/>
      <c r="L11" s="19">
        <f>+EDATE($L$8,3)</f>
        <v>42491</v>
      </c>
      <c r="M11" s="20" t="str">
        <f t="shared" si="0"/>
        <v/>
      </c>
      <c r="N11" s="21" t="str">
        <f t="shared" si="1"/>
        <v/>
      </c>
      <c r="O11" s="21" t="str">
        <f t="shared" si="2"/>
        <v/>
      </c>
      <c r="P11" s="19">
        <f t="shared" si="3"/>
        <v>42521</v>
      </c>
      <c r="Q11" s="21">
        <f t="shared" si="4"/>
        <v>31</v>
      </c>
      <c r="R11" s="21" t="str">
        <f t="shared" si="5"/>
        <v/>
      </c>
      <c r="S11" s="21" t="str">
        <f t="shared" si="7"/>
        <v/>
      </c>
      <c r="T11" s="23" t="str">
        <f>+IF($D$9="Accidente de Trabajo","",+IF(R11="","",(R11*'Comprobacion deducciones'!$D$8)*0.75))</f>
        <v/>
      </c>
      <c r="U11" s="21" t="str">
        <f t="shared" si="6"/>
        <v/>
      </c>
      <c r="V11" s="23" t="str">
        <f>+IF($D$9="Común / No AT","",+IFERROR(+(U11*'Comprobacion deducciones'!$D$8*0.75),""))</f>
        <v/>
      </c>
    </row>
    <row r="12" spans="1:22" s="11" customFormat="1" ht="38.25" customHeight="1" thickTop="1" thickBot="1" x14ac:dyDescent="0.35">
      <c r="A12" s="1"/>
      <c r="B12" s="4"/>
      <c r="C12" s="38"/>
      <c r="D12" s="38"/>
      <c r="E12" s="38"/>
      <c r="F12" s="38"/>
      <c r="G12" s="38"/>
      <c r="H12" s="38"/>
      <c r="I12" s="38"/>
      <c r="J12" s="39"/>
      <c r="K12" s="1"/>
      <c r="L12" s="19">
        <f>+EDATE($L$8,4)</f>
        <v>42522</v>
      </c>
      <c r="M12" s="20" t="str">
        <f t="shared" si="0"/>
        <v/>
      </c>
      <c r="N12" s="21" t="str">
        <f t="shared" si="1"/>
        <v/>
      </c>
      <c r="O12" s="21" t="str">
        <f t="shared" si="2"/>
        <v/>
      </c>
      <c r="P12" s="19">
        <f t="shared" si="3"/>
        <v>42551</v>
      </c>
      <c r="Q12" s="21">
        <f t="shared" si="4"/>
        <v>30</v>
      </c>
      <c r="R12" s="21" t="str">
        <f t="shared" si="5"/>
        <v/>
      </c>
      <c r="S12" s="21" t="str">
        <f t="shared" si="7"/>
        <v/>
      </c>
      <c r="T12" s="23" t="str">
        <f>+IF($D$9="Accidente de Trabajo","",+IF(R12="","",(R12*'Comprobacion deducciones'!$D$8)*0.75))</f>
        <v/>
      </c>
      <c r="U12" s="21" t="str">
        <f t="shared" si="6"/>
        <v/>
      </c>
      <c r="V12" s="23" t="str">
        <f>+IF($D$9="Común / No AT","",+IFERROR(+(U12*'Comprobacion deducciones'!$D$8*0.75),""))</f>
        <v/>
      </c>
    </row>
    <row r="13" spans="1:22" ht="38.25" customHeight="1" thickTop="1" thickBot="1" x14ac:dyDescent="0.35">
      <c r="A13" s="1"/>
      <c r="B13" s="4"/>
      <c r="C13" s="38"/>
      <c r="D13" s="38"/>
      <c r="E13" s="44" t="s">
        <v>4</v>
      </c>
      <c r="F13" s="44" t="s">
        <v>5</v>
      </c>
      <c r="G13" s="44" t="s">
        <v>6</v>
      </c>
      <c r="H13" s="44" t="s">
        <v>20</v>
      </c>
      <c r="I13" s="38"/>
      <c r="J13" s="39"/>
      <c r="K13" s="1"/>
      <c r="L13" s="19">
        <f>+EDATE($L$8,5)</f>
        <v>42552</v>
      </c>
      <c r="M13" s="20" t="str">
        <f t="shared" si="0"/>
        <v/>
      </c>
      <c r="N13" s="21" t="str">
        <f t="shared" si="1"/>
        <v/>
      </c>
      <c r="O13" s="21" t="str">
        <f t="shared" si="2"/>
        <v/>
      </c>
      <c r="P13" s="19">
        <f t="shared" si="3"/>
        <v>42582</v>
      </c>
      <c r="Q13" s="21">
        <f t="shared" si="4"/>
        <v>31</v>
      </c>
      <c r="R13" s="21" t="str">
        <f t="shared" si="5"/>
        <v/>
      </c>
      <c r="S13" s="21" t="str">
        <f t="shared" si="7"/>
        <v/>
      </c>
      <c r="T13" s="23" t="str">
        <f>+IF($D$9="Accidente de Trabajo","",+IF(R13="","",(R13*'Comprobacion deducciones'!$D$8)*0.75))</f>
        <v/>
      </c>
      <c r="U13" s="21" t="str">
        <f t="shared" si="6"/>
        <v/>
      </c>
      <c r="V13" s="23" t="str">
        <f>+IF($D$9="Común / No AT","",+IFERROR(+(U13*'Comprobacion deducciones'!$D$8*0.75),""))</f>
        <v/>
      </c>
    </row>
    <row r="14" spans="1:22" ht="38.25" customHeight="1" thickTop="1" thickBot="1" x14ac:dyDescent="0.35">
      <c r="A14" s="1"/>
      <c r="B14" s="4"/>
      <c r="C14" s="187" t="s">
        <v>17</v>
      </c>
      <c r="D14" s="45" t="s">
        <v>13</v>
      </c>
      <c r="E14" s="163" t="s">
        <v>7</v>
      </c>
      <c r="F14" s="46">
        <f>IF(F11&gt;=3,3,F11)</f>
        <v>3</v>
      </c>
      <c r="G14" s="47">
        <v>0</v>
      </c>
      <c r="H14" s="48" t="str">
        <f>+IF(D9="Común / No AT",+F14*G14*$D$8,"")</f>
        <v/>
      </c>
      <c r="I14" s="38"/>
      <c r="J14" s="39"/>
      <c r="K14" s="1"/>
      <c r="L14" s="19">
        <f>+EDATE($L$8,6)</f>
        <v>42583</v>
      </c>
      <c r="M14" s="20" t="str">
        <f t="shared" si="0"/>
        <v/>
      </c>
      <c r="N14" s="21" t="str">
        <f t="shared" si="1"/>
        <v/>
      </c>
      <c r="O14" s="21" t="str">
        <f t="shared" si="2"/>
        <v/>
      </c>
      <c r="P14" s="19">
        <f t="shared" si="3"/>
        <v>42613</v>
      </c>
      <c r="Q14" s="21">
        <f t="shared" si="4"/>
        <v>31</v>
      </c>
      <c r="R14" s="21" t="str">
        <f t="shared" si="5"/>
        <v/>
      </c>
      <c r="S14" s="21" t="str">
        <f t="shared" si="7"/>
        <v/>
      </c>
      <c r="T14" s="23" t="str">
        <f>+IF($D$9="Accidente de Trabajo","",+IF(R14="","",(R14*'Comprobacion deducciones'!$D$8)*0.75))</f>
        <v/>
      </c>
      <c r="U14" s="21" t="str">
        <f t="shared" si="6"/>
        <v/>
      </c>
      <c r="V14" s="23" t="str">
        <f>+IF($D$9="Común / No AT","",+IFERROR(+(U14*'Comprobacion deducciones'!$D$8*0.75),""))</f>
        <v/>
      </c>
    </row>
    <row r="15" spans="1:22" ht="38.25" customHeight="1" thickTop="1" thickBot="1" x14ac:dyDescent="0.35">
      <c r="A15" s="1"/>
      <c r="B15" s="4"/>
      <c r="C15" s="188"/>
      <c r="D15" s="45" t="s">
        <v>13</v>
      </c>
      <c r="E15" s="163" t="s">
        <v>10</v>
      </c>
      <c r="F15" s="46">
        <f>IF(F14=3,IF(F11-F14&lt;=12,F11-3,12),0)</f>
        <v>12</v>
      </c>
      <c r="G15" s="47">
        <v>0.6</v>
      </c>
      <c r="H15" s="48" t="str">
        <f>+IF(D9="Común / No AT",+F15*G15*$D$8,"")</f>
        <v/>
      </c>
      <c r="I15" s="38"/>
      <c r="J15" s="39"/>
      <c r="K15" s="1"/>
      <c r="L15" s="19">
        <f>+EDATE($L$8,7)</f>
        <v>42614</v>
      </c>
      <c r="M15" s="20" t="str">
        <f t="shared" si="0"/>
        <v/>
      </c>
      <c r="N15" s="21" t="str">
        <f t="shared" si="1"/>
        <v/>
      </c>
      <c r="O15" s="21" t="str">
        <f t="shared" si="2"/>
        <v/>
      </c>
      <c r="P15" s="19">
        <f t="shared" si="3"/>
        <v>42643</v>
      </c>
      <c r="Q15" s="21">
        <f t="shared" si="4"/>
        <v>30</v>
      </c>
      <c r="R15" s="21" t="str">
        <f t="shared" si="5"/>
        <v/>
      </c>
      <c r="S15" s="21" t="str">
        <f t="shared" si="7"/>
        <v/>
      </c>
      <c r="T15" s="23" t="str">
        <f>+IF($D$9="Accidente de Trabajo","",+IF(R15="","",(R15*'Comprobacion deducciones'!$D$8)*0.75))</f>
        <v/>
      </c>
      <c r="U15" s="21" t="str">
        <f t="shared" si="6"/>
        <v/>
      </c>
      <c r="V15" s="23" t="str">
        <f>+IF($D$9="Común / No AT","",+IFERROR(+(U15*'Comprobacion deducciones'!$D$8*0.75),""))</f>
        <v/>
      </c>
    </row>
    <row r="16" spans="1:22" ht="38.25" customHeight="1" thickTop="1" thickBot="1" x14ac:dyDescent="0.35">
      <c r="A16" s="1"/>
      <c r="B16" s="4"/>
      <c r="C16" s="188"/>
      <c r="D16" s="49" t="s">
        <v>12</v>
      </c>
      <c r="E16" s="163" t="s">
        <v>11</v>
      </c>
      <c r="F16" s="46">
        <f>IF(F15=12,IF(F11-(F14+F15)&lt;=5,F11-15,5),0)</f>
        <v>5</v>
      </c>
      <c r="G16" s="47">
        <v>0.6</v>
      </c>
      <c r="H16" s="48" t="str">
        <f>+IF(D9="Común / No AT",+F16*G16*$D$8,"")</f>
        <v/>
      </c>
      <c r="I16" s="38"/>
      <c r="J16" s="39"/>
      <c r="K16" s="1"/>
      <c r="L16" s="19">
        <f>+EDATE($L$8,8)</f>
        <v>42644</v>
      </c>
      <c r="M16" s="20" t="str">
        <f t="shared" si="0"/>
        <v/>
      </c>
      <c r="N16" s="21" t="str">
        <f t="shared" si="1"/>
        <v/>
      </c>
      <c r="O16" s="21" t="str">
        <f t="shared" si="2"/>
        <v/>
      </c>
      <c r="P16" s="19">
        <f t="shared" si="3"/>
        <v>42674</v>
      </c>
      <c r="Q16" s="21">
        <f t="shared" si="4"/>
        <v>31</v>
      </c>
      <c r="R16" s="21" t="str">
        <f t="shared" si="5"/>
        <v/>
      </c>
      <c r="S16" s="21" t="str">
        <f t="shared" si="7"/>
        <v/>
      </c>
      <c r="T16" s="23" t="str">
        <f>+IF($D$9="Accidente de Trabajo","",+IF(R16="","",(R16*'Comprobacion deducciones'!$D$8)*0.75))</f>
        <v/>
      </c>
      <c r="U16" s="21" t="str">
        <f t="shared" si="6"/>
        <v/>
      </c>
      <c r="V16" s="23" t="str">
        <f>+IF($D$9="Común / No AT","",+IFERROR(+(U16*'Comprobacion deducciones'!$D$8*0.75),""))</f>
        <v/>
      </c>
    </row>
    <row r="17" spans="1:22" ht="38.25" customHeight="1" thickTop="1" thickBot="1" x14ac:dyDescent="0.35">
      <c r="A17" s="1"/>
      <c r="B17" s="4"/>
      <c r="C17" s="189"/>
      <c r="D17" s="49" t="s">
        <v>12</v>
      </c>
      <c r="E17" s="163" t="s">
        <v>8</v>
      </c>
      <c r="F17" s="46">
        <f>IF(F11&gt;=21,F11-20,0)</f>
        <v>87</v>
      </c>
      <c r="G17" s="47">
        <v>0.75</v>
      </c>
      <c r="H17" s="48" t="str">
        <f>+IF(D9="Común / No AT",+F17*G17*$D$8,"")</f>
        <v/>
      </c>
      <c r="I17" s="38"/>
      <c r="J17" s="39"/>
      <c r="K17" s="1"/>
      <c r="L17" s="19">
        <f>+EDATE($L$8,9)</f>
        <v>42675</v>
      </c>
      <c r="M17" s="20" t="str">
        <f t="shared" si="0"/>
        <v/>
      </c>
      <c r="N17" s="21" t="str">
        <f t="shared" si="1"/>
        <v/>
      </c>
      <c r="O17" s="21" t="str">
        <f t="shared" si="2"/>
        <v/>
      </c>
      <c r="P17" s="19">
        <f t="shared" si="3"/>
        <v>42704</v>
      </c>
      <c r="Q17" s="21">
        <f t="shared" si="4"/>
        <v>30</v>
      </c>
      <c r="R17" s="21" t="str">
        <f t="shared" si="5"/>
        <v/>
      </c>
      <c r="S17" s="21" t="str">
        <f t="shared" si="7"/>
        <v/>
      </c>
      <c r="T17" s="23" t="str">
        <f>+IF($D$9="Accidente de Trabajo","",+IF(R17="","",(R17*'Comprobacion deducciones'!$D$8)*0.75))</f>
        <v/>
      </c>
      <c r="U17" s="21" t="str">
        <f t="shared" si="6"/>
        <v/>
      </c>
      <c r="V17" s="23" t="str">
        <f>+IF($D$9="Común / No AT","",+IFERROR(+(U17*'Comprobacion deducciones'!$D$8*0.75),""))</f>
        <v/>
      </c>
    </row>
    <row r="18" spans="1:22" ht="38.25" customHeight="1" thickTop="1" thickBot="1" x14ac:dyDescent="0.35">
      <c r="A18" s="1"/>
      <c r="B18" s="4"/>
      <c r="C18" s="50"/>
      <c r="D18" s="50"/>
      <c r="E18" s="50"/>
      <c r="F18" s="50"/>
      <c r="G18" s="50"/>
      <c r="H18" s="51" t="str">
        <f>+IF(D9="Común / No AT",+SUM(H16:H17),"")</f>
        <v/>
      </c>
      <c r="I18" s="164" t="s">
        <v>37</v>
      </c>
      <c r="J18" s="39"/>
      <c r="K18" s="1"/>
      <c r="L18" s="19">
        <f>+EDATE($L$8,10)</f>
        <v>42705</v>
      </c>
      <c r="M18" s="20" t="str">
        <f t="shared" si="0"/>
        <v/>
      </c>
      <c r="N18" s="21" t="str">
        <f t="shared" si="1"/>
        <v/>
      </c>
      <c r="O18" s="21" t="str">
        <f t="shared" si="2"/>
        <v/>
      </c>
      <c r="P18" s="19">
        <f t="shared" si="3"/>
        <v>42735</v>
      </c>
      <c r="Q18" s="21">
        <f t="shared" si="4"/>
        <v>31</v>
      </c>
      <c r="R18" s="21" t="str">
        <f t="shared" si="5"/>
        <v/>
      </c>
      <c r="S18" s="21" t="str">
        <f t="shared" si="7"/>
        <v/>
      </c>
      <c r="T18" s="23" t="str">
        <f>+IF($D$9="Accidente de Trabajo","",+IF(R18="","",(R18*'Comprobacion deducciones'!$D$8)*0.75))</f>
        <v/>
      </c>
      <c r="U18" s="21" t="str">
        <f t="shared" si="6"/>
        <v/>
      </c>
      <c r="V18" s="23" t="str">
        <f>+IF($D$9="Común / No AT","",+IFERROR(+(U18*'Comprobacion deducciones'!$D$8*0.75),""))</f>
        <v/>
      </c>
    </row>
    <row r="19" spans="1:22" ht="38.25" customHeight="1" thickTop="1" thickBot="1" x14ac:dyDescent="0.35">
      <c r="A19" s="1"/>
      <c r="B19" s="4"/>
      <c r="C19" s="50"/>
      <c r="D19" s="50"/>
      <c r="E19" s="44" t="s">
        <v>18</v>
      </c>
      <c r="F19" s="44" t="s">
        <v>20</v>
      </c>
      <c r="G19" s="50"/>
      <c r="H19" s="40"/>
      <c r="I19" s="40"/>
      <c r="J19" s="39"/>
      <c r="K19" s="1"/>
      <c r="L19" s="19">
        <f>+EDATE($L$8,11)</f>
        <v>42736</v>
      </c>
      <c r="M19" s="20" t="str">
        <f t="shared" si="0"/>
        <v/>
      </c>
      <c r="N19" s="21" t="str">
        <f t="shared" si="1"/>
        <v/>
      </c>
      <c r="O19" s="21" t="str">
        <f t="shared" si="2"/>
        <v/>
      </c>
      <c r="P19" s="19">
        <f t="shared" si="3"/>
        <v>42766</v>
      </c>
      <c r="Q19" s="21">
        <f t="shared" si="4"/>
        <v>31</v>
      </c>
      <c r="R19" s="21" t="str">
        <f t="shared" si="5"/>
        <v/>
      </c>
      <c r="S19" s="21" t="str">
        <f t="shared" si="7"/>
        <v/>
      </c>
      <c r="T19" s="23" t="str">
        <f>+IF($D$9="Accidente de Trabajo","",+IF(R19="","",(R19*'Comprobacion deducciones'!$D$8)*0.75))</f>
        <v/>
      </c>
      <c r="U19" s="21" t="str">
        <f t="shared" si="6"/>
        <v/>
      </c>
      <c r="V19" s="23" t="str">
        <f>+IF($D$9="Común / No AT","",+IFERROR(+(U19*'Comprobacion deducciones'!$D$8*0.75),""))</f>
        <v/>
      </c>
    </row>
    <row r="20" spans="1:22" ht="38.25" customHeight="1" thickTop="1" thickBot="1" x14ac:dyDescent="0.35">
      <c r="A20" s="1"/>
      <c r="B20" s="4"/>
      <c r="C20" s="54" t="s">
        <v>19</v>
      </c>
      <c r="D20" s="52" t="s">
        <v>12</v>
      </c>
      <c r="E20" s="53">
        <f>+F8+1</f>
        <v>42385</v>
      </c>
      <c r="F20" s="48" t="str">
        <f>+IF(D9="Accidente de Trabajo",+((D8*(F11-1)*0.75)),"")</f>
        <v/>
      </c>
      <c r="G20" s="40"/>
      <c r="H20" s="40"/>
      <c r="I20" s="40"/>
      <c r="J20" s="39"/>
      <c r="K20" s="1"/>
      <c r="L20" s="19">
        <f>+EDATE($L$8,12)</f>
        <v>42767</v>
      </c>
      <c r="M20" s="20" t="str">
        <f t="shared" si="0"/>
        <v/>
      </c>
      <c r="N20" s="21" t="str">
        <f t="shared" si="1"/>
        <v/>
      </c>
      <c r="O20" s="21" t="str">
        <f t="shared" si="2"/>
        <v/>
      </c>
      <c r="P20" s="19">
        <f t="shared" si="3"/>
        <v>42794</v>
      </c>
      <c r="Q20" s="21">
        <f t="shared" si="4"/>
        <v>28</v>
      </c>
      <c r="R20" s="21" t="str">
        <f t="shared" si="5"/>
        <v/>
      </c>
      <c r="S20" s="21" t="str">
        <f t="shared" si="7"/>
        <v/>
      </c>
      <c r="T20" s="24" t="str">
        <f>+IF($D$9="Accidente de Trabajo","",+IF(R20="","",(R20*'Comprobacion deducciones'!$D$8)*0.75))</f>
        <v/>
      </c>
      <c r="U20" s="21" t="str">
        <f t="shared" si="6"/>
        <v/>
      </c>
      <c r="V20" s="24" t="str">
        <f>+IF($D$9="Común / No AT","",+IFERROR(+(U20*'Comprobacion deducciones'!$D$8*0.75),""))</f>
        <v/>
      </c>
    </row>
    <row r="21" spans="1:22" ht="42.75" customHeight="1" thickTop="1" thickBot="1" x14ac:dyDescent="0.35">
      <c r="A21" s="1"/>
      <c r="B21" s="5"/>
      <c r="C21" s="56"/>
      <c r="D21" s="56"/>
      <c r="E21" s="56"/>
      <c r="F21" s="56"/>
      <c r="G21" s="56"/>
      <c r="H21" s="56"/>
      <c r="I21" s="56"/>
      <c r="J21" s="57"/>
      <c r="K21" s="1"/>
      <c r="S21" s="27">
        <f>+SUM(S7:S20)</f>
        <v>92</v>
      </c>
      <c r="T21" s="25">
        <f>+SUM(T7:T20)</f>
        <v>3412.5</v>
      </c>
      <c r="U21" s="28">
        <f>+SUM(U7:U20)</f>
        <v>106</v>
      </c>
      <c r="V21" s="26">
        <f>+SUM(V7:V20)</f>
        <v>3975</v>
      </c>
    </row>
    <row r="22" spans="1:22" ht="12.75" customHeight="1" thickBot="1" x14ac:dyDescent="0.3">
      <c r="A22" s="1"/>
      <c r="B22" s="1"/>
      <c r="C22" s="1"/>
      <c r="D22" s="1"/>
      <c r="E22" s="1"/>
      <c r="F22" s="1"/>
      <c r="G22" s="1"/>
      <c r="H22" s="1"/>
      <c r="I22" s="1"/>
      <c r="J22" s="1"/>
      <c r="K22" s="1"/>
      <c r="T22" s="15"/>
      <c r="V22" s="14"/>
    </row>
    <row r="23" spans="1:22" ht="23.25" customHeight="1" thickBot="1" x14ac:dyDescent="0.3">
      <c r="A23" s="1"/>
      <c r="B23" s="1"/>
      <c r="C23" s="6"/>
      <c r="D23" s="1"/>
      <c r="E23" s="1"/>
      <c r="F23" s="1"/>
      <c r="G23" s="7" t="s">
        <v>9</v>
      </c>
      <c r="H23" s="8">
        <f ca="1">+TODAY()</f>
        <v>43095</v>
      </c>
      <c r="I23" s="1"/>
      <c r="J23" s="1"/>
      <c r="K23" s="1"/>
    </row>
    <row r="24" spans="1:22" ht="24.75" customHeight="1" x14ac:dyDescent="0.25">
      <c r="A24" s="1"/>
      <c r="B24" s="1"/>
      <c r="C24" s="1"/>
      <c r="D24" s="1"/>
      <c r="E24" s="1"/>
      <c r="F24" s="1"/>
      <c r="G24" s="1"/>
      <c r="H24" s="1"/>
      <c r="I24" s="1"/>
      <c r="J24" s="1"/>
      <c r="K24" s="1"/>
      <c r="T24" s="15"/>
      <c r="U24"/>
      <c r="V24" s="15"/>
    </row>
    <row r="25" spans="1:22" ht="12.75" customHeight="1" x14ac:dyDescent="0.25">
      <c r="A25" s="1"/>
      <c r="K25" s="1"/>
      <c r="T25" s="36"/>
    </row>
    <row r="26" spans="1:22" ht="17.25" customHeight="1" x14ac:dyDescent="0.25">
      <c r="A26" s="1"/>
      <c r="K26" s="1"/>
    </row>
    <row r="27" spans="1:22" x14ac:dyDescent="0.25">
      <c r="A27" s="1"/>
      <c r="K27" s="1"/>
    </row>
  </sheetData>
  <sheetProtection password="806B" sheet="1" objects="1" scenarios="1"/>
  <mergeCells count="8">
    <mergeCell ref="E2:G3"/>
    <mergeCell ref="S5:T5"/>
    <mergeCell ref="U5:V5"/>
    <mergeCell ref="C14:C17"/>
    <mergeCell ref="H8:I8"/>
    <mergeCell ref="H9:I9"/>
    <mergeCell ref="C4:J4"/>
    <mergeCell ref="G11:H11"/>
  </mergeCells>
  <conditionalFormatting sqref="R7:R20">
    <cfRule type="cellIs" dxfId="8" priority="1" operator="between">
      <formula>1</formula>
      <formula>31</formula>
    </cfRule>
  </conditionalFormatting>
  <dataValidations count="2">
    <dataValidation type="list" allowBlank="1" showInputMessage="1" showErrorMessage="1" sqref="D9">
      <formula1>"Accidente de Trabajo, Común / No AT"</formula1>
    </dataValidation>
    <dataValidation type="date" allowBlank="1" showInputMessage="1" showErrorMessage="1" errorTitle="formato dd/mm/aaaa" error="Debe contener una fecha" promptTitle="FORMATO DD/MM/AAAA" prompt="Debe contener una fecha" sqref="F8:F9">
      <formula1>1</formula1>
      <formula2>402133</formula2>
    </dataValidation>
  </dataValidations>
  <hyperlinks>
    <hyperlink ref="I2" location="INDICE!B5" display="Volver al Índice"/>
  </hyperlinks>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2:T651"/>
  <sheetViews>
    <sheetView showGridLines="0" topLeftCell="F1" workbookViewId="0">
      <selection activeCell="G5" sqref="G5"/>
    </sheetView>
  </sheetViews>
  <sheetFormatPr baseColWidth="10" defaultRowHeight="15" x14ac:dyDescent="0.25"/>
  <cols>
    <col min="1" max="1" width="11.42578125" style="12" hidden="1" customWidth="1"/>
    <col min="2" max="2" width="96" style="59" hidden="1" customWidth="1"/>
    <col min="3" max="3" width="12.7109375" hidden="1" customWidth="1"/>
    <col min="4" max="4" width="12.5703125" hidden="1" customWidth="1"/>
    <col min="5" max="5" width="14.85546875" hidden="1" customWidth="1"/>
    <col min="6" max="6" width="1.7109375" customWidth="1"/>
    <col min="7" max="7" width="19.28515625" customWidth="1"/>
    <col min="8" max="8" width="53.140625" bestFit="1" customWidth="1"/>
    <col min="9" max="9" width="16" customWidth="1"/>
    <col min="10" max="10" width="14.5703125" customWidth="1"/>
    <col min="11" max="11" width="13.7109375" customWidth="1"/>
    <col min="12" max="12" width="7.5703125" customWidth="1"/>
    <col min="13" max="13" width="3.7109375" customWidth="1"/>
  </cols>
  <sheetData>
    <row r="2" spans="1:20" ht="15.75" x14ac:dyDescent="0.25">
      <c r="G2" s="201" t="s">
        <v>38</v>
      </c>
      <c r="H2" s="201"/>
      <c r="I2" s="60"/>
      <c r="J2" s="184" t="s">
        <v>2110</v>
      </c>
      <c r="K2" s="61"/>
      <c r="L2" s="61"/>
      <c r="M2" s="61"/>
      <c r="N2" s="61"/>
      <c r="O2" s="61"/>
      <c r="P2" s="61"/>
      <c r="Q2" s="61"/>
      <c r="R2" s="61"/>
      <c r="S2" s="61"/>
      <c r="T2" s="61"/>
    </row>
    <row r="3" spans="1:20" ht="27" thickBot="1" x14ac:dyDescent="0.45">
      <c r="G3" s="61"/>
      <c r="H3" s="61"/>
      <c r="I3" s="61"/>
      <c r="J3" s="61"/>
      <c r="K3" s="61"/>
      <c r="L3" s="61"/>
      <c r="M3" s="61"/>
      <c r="N3" s="202" t="str">
        <f>+IF(G5="","","DESCRIPCIÓN CNAE")</f>
        <v/>
      </c>
      <c r="O3" s="202"/>
      <c r="P3" s="202"/>
      <c r="Q3" s="202"/>
      <c r="R3" s="202"/>
      <c r="S3" s="202"/>
      <c r="T3" s="202"/>
    </row>
    <row r="4" spans="1:20" ht="47.25" customHeight="1" thickBot="1" x14ac:dyDescent="0.3">
      <c r="A4" s="203" t="s">
        <v>39</v>
      </c>
      <c r="B4" s="203"/>
      <c r="C4" s="62" t="s">
        <v>40</v>
      </c>
      <c r="D4" s="62" t="s">
        <v>41</v>
      </c>
      <c r="E4" s="62" t="s">
        <v>42</v>
      </c>
      <c r="G4" s="165" t="s">
        <v>43</v>
      </c>
      <c r="H4" s="165" t="s">
        <v>44</v>
      </c>
      <c r="I4" s="165" t="s">
        <v>40</v>
      </c>
      <c r="J4" s="165" t="s">
        <v>41</v>
      </c>
      <c r="K4" s="165" t="s">
        <v>42</v>
      </c>
      <c r="L4" s="61"/>
      <c r="M4" s="61"/>
      <c r="N4" s="204" t="str">
        <f>+IFERROR(+VLOOKUP(G5,Descripcion!B:D,3,FALSE),"")</f>
        <v/>
      </c>
      <c r="O4" s="204"/>
      <c r="P4" s="204"/>
      <c r="Q4" s="204"/>
      <c r="R4" s="204"/>
      <c r="S4" s="204"/>
      <c r="T4" s="204"/>
    </row>
    <row r="5" spans="1:20" ht="53.25" customHeight="1" thickBot="1" x14ac:dyDescent="0.3">
      <c r="A5" s="63" t="s">
        <v>45</v>
      </c>
      <c r="B5" s="64" t="s">
        <v>46</v>
      </c>
      <c r="C5" s="65">
        <v>1.5</v>
      </c>
      <c r="D5" s="65">
        <v>1.1000000000000001</v>
      </c>
      <c r="E5" s="65">
        <v>2.6</v>
      </c>
      <c r="G5" s="166"/>
      <c r="H5" s="66" t="str">
        <f>+IFERROR(+VLOOKUP(G5,A:B,2,FALSE),"")</f>
        <v/>
      </c>
      <c r="I5" s="67" t="str">
        <f>+IFERROR(+VLOOKUP(G5,A:E,3,FALSE),"")</f>
        <v/>
      </c>
      <c r="J5" s="67" t="str">
        <f>+IFERROR(+VLOOKUP(G5,A:E,4,FALSE),"")</f>
        <v/>
      </c>
      <c r="K5" s="67" t="str">
        <f>+IFERROR(+VLOOKUP(G5,A:E,5,FALSE),"")</f>
        <v/>
      </c>
      <c r="L5" s="61"/>
      <c r="M5" s="61"/>
      <c r="N5" s="204"/>
      <c r="O5" s="204"/>
      <c r="P5" s="204"/>
      <c r="Q5" s="204"/>
      <c r="R5" s="204"/>
      <c r="S5" s="204"/>
      <c r="T5" s="204"/>
    </row>
    <row r="6" spans="1:20" ht="15" customHeight="1" thickBot="1" x14ac:dyDescent="0.3">
      <c r="A6" s="63" t="s">
        <v>47</v>
      </c>
      <c r="B6" s="64" t="s">
        <v>48</v>
      </c>
      <c r="C6" s="65">
        <v>1.5</v>
      </c>
      <c r="D6" s="65">
        <v>1.1000000000000001</v>
      </c>
      <c r="E6" s="65">
        <v>2.6</v>
      </c>
      <c r="G6" s="61"/>
      <c r="H6" s="61"/>
      <c r="I6" s="61"/>
      <c r="J6" s="61"/>
      <c r="K6" s="61"/>
      <c r="L6" s="61"/>
      <c r="M6" s="61"/>
      <c r="N6" s="204"/>
      <c r="O6" s="204"/>
      <c r="P6" s="204"/>
      <c r="Q6" s="204"/>
      <c r="R6" s="204"/>
      <c r="S6" s="204"/>
      <c r="T6" s="204"/>
    </row>
    <row r="7" spans="1:20" ht="21" customHeight="1" thickBot="1" x14ac:dyDescent="0.3">
      <c r="A7" s="63" t="s">
        <v>49</v>
      </c>
      <c r="B7" s="64" t="s">
        <v>50</v>
      </c>
      <c r="C7" s="65">
        <v>1.1499999999999999</v>
      </c>
      <c r="D7" s="65">
        <v>1.1000000000000001</v>
      </c>
      <c r="E7" s="65">
        <v>2.25</v>
      </c>
      <c r="G7" s="61"/>
      <c r="H7" s="61"/>
      <c r="I7" s="68" t="s">
        <v>51</v>
      </c>
      <c r="J7" s="69"/>
      <c r="K7" s="61"/>
      <c r="L7" s="61"/>
      <c r="M7" s="61"/>
      <c r="N7" s="204"/>
      <c r="O7" s="204"/>
      <c r="P7" s="204"/>
      <c r="Q7" s="204"/>
      <c r="R7" s="204"/>
      <c r="S7" s="204"/>
      <c r="T7" s="204"/>
    </row>
    <row r="8" spans="1:20" ht="15" customHeight="1" thickBot="1" x14ac:dyDescent="0.3">
      <c r="A8" s="63"/>
      <c r="B8" s="64"/>
      <c r="C8" s="65"/>
      <c r="D8" s="65"/>
      <c r="E8" s="65"/>
      <c r="G8" s="61"/>
      <c r="H8" s="61"/>
      <c r="I8" s="61"/>
      <c r="J8" s="61"/>
      <c r="K8" s="61"/>
      <c r="L8" s="61"/>
      <c r="M8" s="61"/>
      <c r="N8" s="204"/>
      <c r="O8" s="204"/>
      <c r="P8" s="204"/>
      <c r="Q8" s="204"/>
      <c r="R8" s="204"/>
      <c r="S8" s="204"/>
      <c r="T8" s="204"/>
    </row>
    <row r="9" spans="1:20" s="59" customFormat="1" ht="32.25" customHeight="1" thickBot="1" x14ac:dyDescent="0.3">
      <c r="A9" s="70" t="s">
        <v>52</v>
      </c>
      <c r="B9" s="64" t="s">
        <v>53</v>
      </c>
      <c r="C9" s="65">
        <v>1.1499999999999999</v>
      </c>
      <c r="D9" s="65">
        <v>1.1000000000000001</v>
      </c>
      <c r="E9" s="65">
        <v>2.25</v>
      </c>
      <c r="G9" s="205" t="s">
        <v>54</v>
      </c>
      <c r="H9" s="205"/>
      <c r="I9" s="165" t="s">
        <v>40</v>
      </c>
      <c r="J9" s="165" t="s">
        <v>41</v>
      </c>
      <c r="K9" s="165" t="s">
        <v>42</v>
      </c>
      <c r="L9" s="71"/>
      <c r="M9" s="71"/>
      <c r="N9" s="204"/>
      <c r="O9" s="204"/>
      <c r="P9" s="204"/>
      <c r="Q9" s="204"/>
      <c r="R9" s="204"/>
      <c r="S9" s="204"/>
      <c r="T9" s="204"/>
    </row>
    <row r="10" spans="1:20" s="59" customFormat="1" ht="32.25" customHeight="1" thickBot="1" x14ac:dyDescent="0.3">
      <c r="A10" s="70" t="s">
        <v>55</v>
      </c>
      <c r="B10" s="64" t="s">
        <v>56</v>
      </c>
      <c r="C10" s="65">
        <v>1.1499999999999999</v>
      </c>
      <c r="D10" s="65">
        <v>1.1000000000000001</v>
      </c>
      <c r="E10" s="65">
        <v>2.25</v>
      </c>
      <c r="G10" s="72" t="str">
        <f>+IF(J7="A","a",+IF(J7="TODAS","a",""))</f>
        <v/>
      </c>
      <c r="H10" s="73" t="str">
        <f>+IF(G10="a","Personal en trabajos exclusivos de oficina.","")</f>
        <v/>
      </c>
      <c r="I10" s="72" t="str">
        <f>+IF(G10="a","0,65","")</f>
        <v/>
      </c>
      <c r="J10" s="72" t="str">
        <f>+IF(G10="a","0,65","")</f>
        <v/>
      </c>
      <c r="K10" s="72" t="str">
        <f>+IF(G10="a","1,00","")</f>
        <v/>
      </c>
      <c r="L10" s="74" t="str">
        <f>+IF(G10="a","AYUDA","")</f>
        <v/>
      </c>
      <c r="M10" s="74"/>
      <c r="N10" s="204"/>
      <c r="O10" s="204"/>
      <c r="P10" s="204"/>
      <c r="Q10" s="204"/>
      <c r="R10" s="204"/>
      <c r="S10" s="204"/>
      <c r="T10" s="204"/>
    </row>
    <row r="11" spans="1:20" s="59" customFormat="1" ht="32.25" customHeight="1" thickBot="1" x14ac:dyDescent="0.3">
      <c r="A11" s="70" t="s">
        <v>57</v>
      </c>
      <c r="B11" s="64" t="s">
        <v>58</v>
      </c>
      <c r="C11" s="65">
        <v>1.1499999999999999</v>
      </c>
      <c r="D11" s="65">
        <v>1.1000000000000001</v>
      </c>
      <c r="E11" s="65">
        <v>2.25</v>
      </c>
      <c r="G11" s="72" t="str">
        <f>+IF(J7="B","b",+IF(J7="TODAS","b",""))</f>
        <v/>
      </c>
      <c r="H11" s="73" t="str">
        <f>+IF(G11="b","Representantes de Comercio.","")</f>
        <v/>
      </c>
      <c r="I11" s="72" t="str">
        <f>+IF(G11="b","1,00","")</f>
        <v/>
      </c>
      <c r="J11" s="72" t="str">
        <f>+IF(G11="b","1,00","")</f>
        <v/>
      </c>
      <c r="K11" s="72" t="str">
        <f>+IF(G11="b","2,00","")</f>
        <v/>
      </c>
      <c r="L11" s="71"/>
      <c r="M11" s="71"/>
      <c r="N11" s="204"/>
      <c r="O11" s="204"/>
      <c r="P11" s="204"/>
      <c r="Q11" s="204"/>
      <c r="R11" s="204"/>
      <c r="S11" s="204"/>
      <c r="T11" s="204"/>
    </row>
    <row r="12" spans="1:20" s="59" customFormat="1" ht="34.5" customHeight="1" thickBot="1" x14ac:dyDescent="0.3">
      <c r="A12" s="70" t="s">
        <v>59</v>
      </c>
      <c r="B12" s="64" t="s">
        <v>60</v>
      </c>
      <c r="C12" s="65">
        <v>1.1499999999999999</v>
      </c>
      <c r="D12" s="65">
        <v>1.1000000000000001</v>
      </c>
      <c r="E12" s="65">
        <v>2.25</v>
      </c>
      <c r="G12" s="72" t="str">
        <f>+IF(J7="D","d",+IF(J7="TODAS","d",""))</f>
        <v/>
      </c>
      <c r="H12" s="75" t="str">
        <f>+IF(G12="d","Personal de oficios en instalaciones y reparaciones en edificios, obras y trabajos de construcción en general.","")</f>
        <v/>
      </c>
      <c r="I12" s="72" t="str">
        <f>+IF(G12="d","3,35","")</f>
        <v/>
      </c>
      <c r="J12" s="72" t="str">
        <f>+IF(G12="d","3,35","")</f>
        <v/>
      </c>
      <c r="K12" s="72" t="str">
        <f>+IF(G12="d","6,70","")</f>
        <v/>
      </c>
      <c r="L12" s="71"/>
      <c r="M12" s="71"/>
      <c r="N12" s="204"/>
      <c r="O12" s="204"/>
      <c r="P12" s="204"/>
      <c r="Q12" s="204"/>
      <c r="R12" s="204"/>
      <c r="S12" s="204"/>
      <c r="T12" s="204"/>
    </row>
    <row r="13" spans="1:20" s="59" customFormat="1" ht="46.5" customHeight="1" thickBot="1" x14ac:dyDescent="0.3">
      <c r="A13" s="70" t="s">
        <v>61</v>
      </c>
      <c r="B13" s="64" t="s">
        <v>62</v>
      </c>
      <c r="C13" s="65">
        <v>1.1499999999999999</v>
      </c>
      <c r="D13" s="65">
        <v>1.1000000000000001</v>
      </c>
      <c r="E13" s="65">
        <v>2.25</v>
      </c>
      <c r="G13" s="72" t="str">
        <f>+IF(J7="F","f",+IF(J7="TODAS","f",""))</f>
        <v/>
      </c>
      <c r="H13" s="75" t="str">
        <f>+IF(G13="f","Conductores de vehículo automóvil de transporte de mercancías que tenga una capacidad de carga útil superior a 3,5 Tm.","")</f>
        <v/>
      </c>
      <c r="I13" s="72" t="str">
        <f>+IF(G13="f","3,35","")</f>
        <v/>
      </c>
      <c r="J13" s="72" t="str">
        <f>+IF(G13="f","3,35","")</f>
        <v/>
      </c>
      <c r="K13" s="72" t="str">
        <f>+IF(G13="f","6,70","")</f>
        <v/>
      </c>
      <c r="L13" s="71"/>
      <c r="M13" s="71"/>
      <c r="N13" s="204"/>
      <c r="O13" s="204"/>
      <c r="P13" s="204"/>
      <c r="Q13" s="204"/>
      <c r="R13" s="204"/>
      <c r="S13" s="204"/>
      <c r="T13" s="204"/>
    </row>
    <row r="14" spans="1:20" s="59" customFormat="1" ht="32.25" customHeight="1" thickBot="1" x14ac:dyDescent="0.3">
      <c r="A14" s="70" t="s">
        <v>63</v>
      </c>
      <c r="B14" s="64" t="s">
        <v>64</v>
      </c>
      <c r="C14" s="65">
        <v>1.1499999999999999</v>
      </c>
      <c r="D14" s="65">
        <v>1.1000000000000001</v>
      </c>
      <c r="E14" s="65">
        <v>2.25</v>
      </c>
      <c r="G14" s="72" t="str">
        <f>+IF(J7="G","g",+IF(J7="TODAS","g",""))</f>
        <v/>
      </c>
      <c r="H14" s="75" t="str">
        <f>+IF(G14="g","Personal de limpieza en general. Limpieza de edificios y de todo tipo de establecimientos. Limpieza de calles.","")</f>
        <v/>
      </c>
      <c r="I14" s="72" t="str">
        <f>+IF(G14="g","2,10","")</f>
        <v/>
      </c>
      <c r="J14" s="72" t="str">
        <f>+IF(G14="g","1,50","")</f>
        <v/>
      </c>
      <c r="K14" s="72" t="str">
        <f>+IF(G14="g","3,60","")</f>
        <v/>
      </c>
      <c r="L14" s="71"/>
      <c r="M14" s="71"/>
      <c r="N14" s="204"/>
      <c r="O14" s="204"/>
      <c r="P14" s="204"/>
      <c r="Q14" s="204"/>
      <c r="R14" s="204"/>
      <c r="S14" s="204"/>
      <c r="T14" s="204"/>
    </row>
    <row r="15" spans="1:20" s="59" customFormat="1" ht="32.25" customHeight="1" thickBot="1" x14ac:dyDescent="0.3">
      <c r="A15" s="70" t="s">
        <v>65</v>
      </c>
      <c r="B15" s="64" t="s">
        <v>66</v>
      </c>
      <c r="C15" s="65">
        <v>1.1499999999999999</v>
      </c>
      <c r="D15" s="65">
        <v>1.1000000000000001</v>
      </c>
      <c r="E15" s="65">
        <v>2.25</v>
      </c>
      <c r="G15" s="72" t="str">
        <f>+IF(J7="H","h",+IF(J7="TODAS","h",""))</f>
        <v/>
      </c>
      <c r="H15" s="75" t="str">
        <f>+IF(G15="h","Vigilantes, guardas, guardas jurados y personal de seguridad.","")</f>
        <v/>
      </c>
      <c r="I15" s="72" t="str">
        <f>+IF(G15="h","1,40","")</f>
        <v/>
      </c>
      <c r="J15" s="72" t="str">
        <f>+IF(G15="h","2,20","")</f>
        <v/>
      </c>
      <c r="K15" s="72" t="str">
        <f>+IF(G15="h","3,60","")</f>
        <v/>
      </c>
      <c r="L15" s="71"/>
      <c r="M15" s="71"/>
      <c r="N15" s="204"/>
      <c r="O15" s="204"/>
      <c r="P15" s="204"/>
      <c r="Q15" s="204"/>
      <c r="R15" s="204"/>
      <c r="S15" s="204"/>
      <c r="T15" s="204"/>
    </row>
    <row r="16" spans="1:20" ht="15" customHeight="1" x14ac:dyDescent="0.25">
      <c r="A16" s="63" t="s">
        <v>67</v>
      </c>
      <c r="B16" s="64" t="s">
        <v>68</v>
      </c>
      <c r="C16" s="65">
        <v>1.1499999999999999</v>
      </c>
      <c r="D16" s="65">
        <v>1.1000000000000001</v>
      </c>
      <c r="E16" s="65">
        <v>2.25</v>
      </c>
      <c r="G16" s="61"/>
      <c r="H16" s="61"/>
      <c r="I16" s="61"/>
      <c r="J16" s="61"/>
      <c r="K16" s="61"/>
      <c r="L16" s="61"/>
      <c r="M16" s="61"/>
      <c r="N16" s="204"/>
      <c r="O16" s="204"/>
      <c r="P16" s="204"/>
      <c r="Q16" s="204"/>
      <c r="R16" s="204"/>
      <c r="S16" s="204"/>
      <c r="T16" s="204"/>
    </row>
    <row r="17" spans="1:20" ht="15" customHeight="1" x14ac:dyDescent="0.25">
      <c r="A17" s="63" t="s">
        <v>69</v>
      </c>
      <c r="B17" s="64" t="s">
        <v>70</v>
      </c>
      <c r="C17" s="65">
        <v>1.1499999999999999</v>
      </c>
      <c r="D17" s="65">
        <v>1.1000000000000001</v>
      </c>
      <c r="E17" s="65">
        <v>2.25</v>
      </c>
      <c r="G17" s="61"/>
      <c r="H17" s="61"/>
      <c r="I17" s="61"/>
      <c r="J17" s="61"/>
      <c r="K17" s="61"/>
      <c r="L17" s="61"/>
      <c r="M17" s="61"/>
      <c r="N17" s="204"/>
      <c r="O17" s="204"/>
      <c r="P17" s="204"/>
      <c r="Q17" s="204"/>
      <c r="R17" s="204"/>
      <c r="S17" s="204"/>
      <c r="T17" s="204"/>
    </row>
    <row r="18" spans="1:20" ht="15" customHeight="1" x14ac:dyDescent="0.25">
      <c r="A18" s="63" t="s">
        <v>71</v>
      </c>
      <c r="B18" s="64" t="s">
        <v>72</v>
      </c>
      <c r="C18" s="65">
        <v>1.1499999999999999</v>
      </c>
      <c r="D18" s="65">
        <v>1.1000000000000001</v>
      </c>
      <c r="E18" s="65">
        <v>2.25</v>
      </c>
      <c r="G18" s="61"/>
      <c r="H18" s="61"/>
      <c r="I18" s="61"/>
      <c r="J18" s="61"/>
      <c r="K18" s="61"/>
      <c r="L18" s="61"/>
      <c r="M18" s="61"/>
      <c r="N18" s="204"/>
      <c r="O18" s="204"/>
      <c r="P18" s="204"/>
      <c r="Q18" s="204"/>
      <c r="R18" s="204"/>
      <c r="S18" s="204"/>
      <c r="T18" s="204"/>
    </row>
    <row r="19" spans="1:20" ht="15" customHeight="1" x14ac:dyDescent="0.25">
      <c r="A19" s="63" t="s">
        <v>73</v>
      </c>
      <c r="B19" s="64" t="s">
        <v>74</v>
      </c>
      <c r="C19" s="65">
        <v>1.1499999999999999</v>
      </c>
      <c r="D19" s="65">
        <v>1.1000000000000001</v>
      </c>
      <c r="E19" s="65">
        <v>2.25</v>
      </c>
      <c r="G19" s="61"/>
      <c r="H19" s="61"/>
      <c r="I19" s="61"/>
      <c r="J19" s="61"/>
      <c r="K19" s="61"/>
      <c r="L19" s="61"/>
      <c r="M19" s="61"/>
      <c r="N19" s="204"/>
      <c r="O19" s="204"/>
      <c r="P19" s="204"/>
      <c r="Q19" s="204"/>
      <c r="R19" s="204"/>
      <c r="S19" s="204"/>
      <c r="T19" s="204"/>
    </row>
    <row r="20" spans="1:20" ht="15" customHeight="1" x14ac:dyDescent="0.25">
      <c r="A20" s="63" t="s">
        <v>75</v>
      </c>
      <c r="B20" s="64" t="s">
        <v>76</v>
      </c>
      <c r="C20" s="65">
        <v>2.25</v>
      </c>
      <c r="D20" s="65">
        <v>2.9</v>
      </c>
      <c r="E20" s="65">
        <v>5.15</v>
      </c>
      <c r="G20" s="61"/>
      <c r="H20" s="61"/>
      <c r="I20" s="61"/>
      <c r="J20" s="61"/>
      <c r="K20" s="61"/>
      <c r="L20" s="61"/>
      <c r="M20" s="61"/>
      <c r="N20" s="204"/>
      <c r="O20" s="204"/>
      <c r="P20" s="204"/>
      <c r="Q20" s="204"/>
      <c r="R20" s="204"/>
      <c r="S20" s="204"/>
      <c r="T20" s="204"/>
    </row>
    <row r="21" spans="1:20" ht="15" customHeight="1" x14ac:dyDescent="0.25">
      <c r="A21" s="63" t="s">
        <v>77</v>
      </c>
      <c r="B21" s="64" t="s">
        <v>78</v>
      </c>
      <c r="C21" s="65">
        <v>1.1499999999999999</v>
      </c>
      <c r="D21" s="65">
        <v>1.1000000000000001</v>
      </c>
      <c r="E21" s="65">
        <v>2.25</v>
      </c>
      <c r="G21" s="61"/>
      <c r="H21" s="61"/>
      <c r="I21" s="61"/>
      <c r="J21" s="61"/>
      <c r="K21" s="61"/>
      <c r="L21" s="61"/>
      <c r="M21" s="61"/>
      <c r="N21" s="204"/>
      <c r="O21" s="204"/>
      <c r="P21" s="204"/>
      <c r="Q21" s="204"/>
      <c r="R21" s="204"/>
      <c r="S21" s="204"/>
      <c r="T21" s="204"/>
    </row>
    <row r="22" spans="1:20" ht="15" customHeight="1" x14ac:dyDescent="0.25">
      <c r="A22" s="63" t="s">
        <v>79</v>
      </c>
      <c r="B22" s="64" t="s">
        <v>80</v>
      </c>
      <c r="C22" s="65">
        <v>1.8</v>
      </c>
      <c r="D22" s="65">
        <v>1.5</v>
      </c>
      <c r="E22" s="65">
        <v>3.3</v>
      </c>
      <c r="G22" s="61"/>
      <c r="H22" s="61"/>
      <c r="I22" s="61"/>
      <c r="J22" s="61"/>
      <c r="K22" s="61"/>
      <c r="L22" s="61"/>
      <c r="M22" s="61"/>
      <c r="N22" s="204"/>
      <c r="O22" s="204"/>
      <c r="P22" s="204"/>
      <c r="Q22" s="204"/>
      <c r="R22" s="204"/>
      <c r="S22" s="204"/>
      <c r="T22" s="204"/>
    </row>
    <row r="23" spans="1:20" ht="15" customHeight="1" x14ac:dyDescent="0.25">
      <c r="A23" s="63" t="s">
        <v>81</v>
      </c>
      <c r="B23" s="64" t="s">
        <v>82</v>
      </c>
      <c r="C23" s="65">
        <v>1.8</v>
      </c>
      <c r="D23" s="65">
        <v>1.5</v>
      </c>
      <c r="E23" s="65">
        <v>3.3</v>
      </c>
      <c r="G23" s="61"/>
      <c r="H23" s="61"/>
      <c r="I23" s="61"/>
      <c r="J23" s="61"/>
      <c r="K23" s="61"/>
      <c r="L23" s="61"/>
      <c r="M23" s="61"/>
      <c r="N23" s="204"/>
      <c r="O23" s="204"/>
      <c r="P23" s="204"/>
      <c r="Q23" s="204"/>
      <c r="R23" s="204"/>
      <c r="S23" s="204"/>
      <c r="T23" s="204"/>
    </row>
    <row r="24" spans="1:20" ht="15" customHeight="1" x14ac:dyDescent="0.25">
      <c r="A24" s="63" t="s">
        <v>83</v>
      </c>
      <c r="B24" s="64" t="s">
        <v>84</v>
      </c>
      <c r="C24" s="65">
        <v>1.8</v>
      </c>
      <c r="D24" s="65">
        <v>1.5</v>
      </c>
      <c r="E24" s="65">
        <v>3.3</v>
      </c>
      <c r="G24" s="61"/>
      <c r="H24" s="61"/>
      <c r="I24" s="61"/>
      <c r="J24" s="61"/>
      <c r="K24" s="61"/>
      <c r="L24" s="61"/>
      <c r="M24" s="61"/>
      <c r="N24" s="204"/>
      <c r="O24" s="204"/>
      <c r="P24" s="204"/>
      <c r="Q24" s="204"/>
      <c r="R24" s="204"/>
      <c r="S24" s="204"/>
      <c r="T24" s="204"/>
    </row>
    <row r="25" spans="1:20" ht="15" customHeight="1" x14ac:dyDescent="0.25">
      <c r="A25" s="63" t="s">
        <v>85</v>
      </c>
      <c r="B25" s="64" t="s">
        <v>86</v>
      </c>
      <c r="C25" s="65">
        <v>1.8</v>
      </c>
      <c r="D25" s="65">
        <v>1.5</v>
      </c>
      <c r="E25" s="65">
        <v>3.3</v>
      </c>
      <c r="G25" s="61"/>
      <c r="H25" s="61"/>
      <c r="I25" s="61"/>
      <c r="J25" s="61"/>
      <c r="K25" s="61"/>
      <c r="L25" s="61"/>
      <c r="M25" s="61"/>
      <c r="N25" s="204"/>
      <c r="O25" s="204"/>
      <c r="P25" s="204"/>
      <c r="Q25" s="204"/>
      <c r="R25" s="204"/>
      <c r="S25" s="204"/>
      <c r="T25" s="204"/>
    </row>
    <row r="26" spans="1:20" ht="15" customHeight="1" x14ac:dyDescent="0.25">
      <c r="A26" s="63" t="s">
        <v>87</v>
      </c>
      <c r="B26" s="64" t="s">
        <v>88</v>
      </c>
      <c r="C26" s="65">
        <v>1.8</v>
      </c>
      <c r="D26" s="65">
        <v>1.5</v>
      </c>
      <c r="E26" s="65">
        <v>3.3</v>
      </c>
      <c r="G26" s="61"/>
      <c r="H26" s="61"/>
      <c r="I26" s="61"/>
      <c r="J26" s="61"/>
      <c r="K26" s="61"/>
      <c r="L26" s="61"/>
      <c r="M26" s="61"/>
      <c r="N26" s="204"/>
      <c r="O26" s="204"/>
      <c r="P26" s="204"/>
      <c r="Q26" s="204"/>
      <c r="R26" s="204"/>
      <c r="S26" s="204"/>
      <c r="T26" s="204"/>
    </row>
    <row r="27" spans="1:20" ht="15" customHeight="1" x14ac:dyDescent="0.25">
      <c r="A27" s="63" t="s">
        <v>89</v>
      </c>
      <c r="B27" s="64" t="s">
        <v>90</v>
      </c>
      <c r="C27" s="65">
        <v>1.8</v>
      </c>
      <c r="D27" s="65">
        <v>1.5</v>
      </c>
      <c r="E27" s="65">
        <v>3.3</v>
      </c>
      <c r="G27" s="61"/>
      <c r="H27" s="61"/>
      <c r="I27" s="61"/>
      <c r="J27" s="61"/>
      <c r="K27" s="61"/>
      <c r="L27" s="61"/>
      <c r="M27" s="61"/>
      <c r="N27" s="204"/>
      <c r="O27" s="204"/>
      <c r="P27" s="204"/>
      <c r="Q27" s="204"/>
      <c r="R27" s="204"/>
      <c r="S27" s="204"/>
      <c r="T27" s="204"/>
    </row>
    <row r="28" spans="1:20" ht="15" customHeight="1" x14ac:dyDescent="0.25">
      <c r="A28" s="63" t="s">
        <v>91</v>
      </c>
      <c r="B28" s="64" t="s">
        <v>92</v>
      </c>
      <c r="C28" s="65">
        <v>1.25</v>
      </c>
      <c r="D28" s="65">
        <v>1.1499999999999999</v>
      </c>
      <c r="E28" s="65">
        <v>2.4</v>
      </c>
      <c r="G28" s="61"/>
      <c r="H28" s="61"/>
      <c r="I28" s="61"/>
      <c r="J28" s="61"/>
      <c r="K28" s="61"/>
      <c r="L28" s="61"/>
      <c r="M28" s="61"/>
      <c r="N28" s="204"/>
      <c r="O28" s="204"/>
      <c r="P28" s="204"/>
      <c r="Q28" s="204"/>
      <c r="R28" s="204"/>
      <c r="S28" s="204"/>
      <c r="T28" s="204"/>
    </row>
    <row r="29" spans="1:20" ht="15" customHeight="1" x14ac:dyDescent="0.25">
      <c r="A29" s="63" t="s">
        <v>93</v>
      </c>
      <c r="B29" s="64" t="s">
        <v>94</v>
      </c>
      <c r="C29" s="65">
        <v>1.25</v>
      </c>
      <c r="D29" s="65">
        <v>1.1499999999999999</v>
      </c>
      <c r="E29" s="65">
        <v>2.4</v>
      </c>
      <c r="G29" s="61"/>
      <c r="H29" s="61"/>
      <c r="I29" s="61"/>
      <c r="J29" s="61"/>
      <c r="K29" s="61"/>
      <c r="L29" s="61"/>
      <c r="M29" s="61"/>
      <c r="N29" s="204"/>
      <c r="O29" s="204"/>
      <c r="P29" s="204"/>
      <c r="Q29" s="204"/>
      <c r="R29" s="204"/>
      <c r="S29" s="204"/>
      <c r="T29" s="204"/>
    </row>
    <row r="30" spans="1:20" ht="15" customHeight="1" x14ac:dyDescent="0.25">
      <c r="A30" s="63" t="s">
        <v>95</v>
      </c>
      <c r="B30" s="64" t="s">
        <v>96</v>
      </c>
      <c r="C30" s="65">
        <v>1.6</v>
      </c>
      <c r="D30" s="65">
        <v>1.2</v>
      </c>
      <c r="E30" s="65">
        <v>2.8</v>
      </c>
      <c r="G30" s="61"/>
      <c r="H30" s="61"/>
      <c r="I30" s="61"/>
      <c r="J30" s="61"/>
      <c r="K30" s="61"/>
      <c r="L30" s="61"/>
      <c r="M30" s="61"/>
      <c r="N30" s="204"/>
      <c r="O30" s="204"/>
      <c r="P30" s="204"/>
      <c r="Q30" s="204"/>
      <c r="R30" s="204"/>
      <c r="S30" s="204"/>
      <c r="T30" s="204"/>
    </row>
    <row r="31" spans="1:20" ht="15" customHeight="1" x14ac:dyDescent="0.25">
      <c r="A31" s="63" t="s">
        <v>97</v>
      </c>
      <c r="B31" s="64" t="s">
        <v>98</v>
      </c>
      <c r="C31" s="65">
        <v>1.6</v>
      </c>
      <c r="D31" s="65">
        <v>1.2</v>
      </c>
      <c r="E31" s="65">
        <v>2.8</v>
      </c>
      <c r="G31" s="61"/>
      <c r="H31" s="61"/>
      <c r="I31" s="61"/>
      <c r="J31" s="61"/>
      <c r="K31" s="61"/>
      <c r="L31" s="61"/>
      <c r="M31" s="61"/>
      <c r="N31" s="204"/>
      <c r="O31" s="204"/>
      <c r="P31" s="204"/>
      <c r="Q31" s="204"/>
      <c r="R31" s="204"/>
      <c r="S31" s="204"/>
      <c r="T31" s="204"/>
    </row>
    <row r="32" spans="1:20" ht="15" customHeight="1" x14ac:dyDescent="0.25">
      <c r="A32" s="63" t="s">
        <v>99</v>
      </c>
      <c r="B32" s="64" t="s">
        <v>100</v>
      </c>
      <c r="C32" s="65">
        <v>1.6</v>
      </c>
      <c r="D32" s="65">
        <v>1.2</v>
      </c>
      <c r="E32" s="65">
        <v>2.8</v>
      </c>
      <c r="G32" s="61"/>
      <c r="H32" s="61"/>
      <c r="I32" s="61"/>
      <c r="J32" s="61"/>
      <c r="K32" s="61"/>
      <c r="L32" s="61"/>
      <c r="M32" s="61"/>
      <c r="N32" s="204"/>
      <c r="O32" s="204"/>
      <c r="P32" s="204"/>
      <c r="Q32" s="204"/>
      <c r="R32" s="204"/>
      <c r="S32" s="204"/>
      <c r="T32" s="204"/>
    </row>
    <row r="33" spans="1:20" ht="15" customHeight="1" x14ac:dyDescent="0.25">
      <c r="A33" s="63" t="s">
        <v>101</v>
      </c>
      <c r="B33" s="64" t="s">
        <v>102</v>
      </c>
      <c r="C33" s="65">
        <v>1.6</v>
      </c>
      <c r="D33" s="65">
        <v>1.2</v>
      </c>
      <c r="E33" s="65">
        <v>2.8</v>
      </c>
      <c r="G33" s="61"/>
      <c r="H33" s="61"/>
      <c r="I33" s="61"/>
      <c r="J33" s="61"/>
      <c r="K33" s="61"/>
      <c r="L33" s="61"/>
      <c r="M33" s="61"/>
      <c r="N33" s="204"/>
      <c r="O33" s="204"/>
      <c r="P33" s="204"/>
      <c r="Q33" s="204"/>
      <c r="R33" s="204"/>
      <c r="S33" s="204"/>
      <c r="T33" s="204"/>
    </row>
    <row r="34" spans="1:20" ht="15" customHeight="1" x14ac:dyDescent="0.25">
      <c r="A34" s="63" t="s">
        <v>103</v>
      </c>
      <c r="B34" s="64" t="s">
        <v>104</v>
      </c>
      <c r="C34" s="65">
        <v>1.1499999999999999</v>
      </c>
      <c r="D34" s="65">
        <v>1.1000000000000001</v>
      </c>
      <c r="E34" s="65">
        <v>2.25</v>
      </c>
      <c r="G34" s="61"/>
      <c r="H34" s="61"/>
      <c r="I34" s="61"/>
      <c r="J34" s="61"/>
      <c r="K34" s="61"/>
      <c r="L34" s="61"/>
      <c r="M34" s="61"/>
      <c r="N34" s="204"/>
      <c r="O34" s="204"/>
      <c r="P34" s="204"/>
      <c r="Q34" s="204"/>
      <c r="R34" s="204"/>
      <c r="S34" s="204"/>
      <c r="T34" s="204"/>
    </row>
    <row r="35" spans="1:20" ht="15" customHeight="1" x14ac:dyDescent="0.25">
      <c r="A35" s="63" t="s">
        <v>105</v>
      </c>
      <c r="B35" s="64" t="s">
        <v>106</v>
      </c>
      <c r="C35" s="65">
        <v>1.8</v>
      </c>
      <c r="D35" s="65">
        <v>1.5</v>
      </c>
      <c r="E35" s="65">
        <v>3.3</v>
      </c>
      <c r="G35" s="61"/>
      <c r="H35" s="61"/>
      <c r="I35" s="61"/>
      <c r="J35" s="61"/>
      <c r="K35" s="61"/>
      <c r="L35" s="61"/>
      <c r="M35" s="61"/>
      <c r="N35" s="204"/>
      <c r="O35" s="204"/>
      <c r="P35" s="204"/>
      <c r="Q35" s="204"/>
      <c r="R35" s="204"/>
      <c r="S35" s="204"/>
      <c r="T35" s="204"/>
    </row>
    <row r="36" spans="1:20" ht="15" customHeight="1" x14ac:dyDescent="0.25">
      <c r="A36" s="63" t="s">
        <v>107</v>
      </c>
      <c r="B36" s="64" t="s">
        <v>108</v>
      </c>
      <c r="C36" s="65">
        <v>2.25</v>
      </c>
      <c r="D36" s="65">
        <v>2.9</v>
      </c>
      <c r="E36" s="65">
        <v>5.15</v>
      </c>
      <c r="G36" s="61"/>
      <c r="H36" s="61"/>
      <c r="I36" s="61"/>
      <c r="J36" s="61"/>
      <c r="K36" s="61"/>
      <c r="L36" s="61"/>
      <c r="M36" s="61"/>
      <c r="N36" s="204"/>
      <c r="O36" s="204"/>
      <c r="P36" s="204"/>
      <c r="Q36" s="204"/>
      <c r="R36" s="204"/>
      <c r="S36" s="204"/>
      <c r="T36" s="204"/>
    </row>
    <row r="37" spans="1:20" ht="15" customHeight="1" x14ac:dyDescent="0.25">
      <c r="A37" s="63" t="s">
        <v>109</v>
      </c>
      <c r="B37" s="64" t="s">
        <v>110</v>
      </c>
      <c r="C37" s="65">
        <v>2.25</v>
      </c>
      <c r="D37" s="65">
        <v>2.9</v>
      </c>
      <c r="E37" s="65">
        <v>5.15</v>
      </c>
      <c r="G37" s="61"/>
      <c r="H37" s="61"/>
      <c r="I37" s="61"/>
      <c r="J37" s="61"/>
      <c r="K37" s="61"/>
      <c r="L37" s="61"/>
      <c r="M37" s="61"/>
      <c r="N37" s="204"/>
      <c r="O37" s="204"/>
      <c r="P37" s="204"/>
      <c r="Q37" s="204"/>
      <c r="R37" s="204"/>
      <c r="S37" s="204"/>
      <c r="T37" s="204"/>
    </row>
    <row r="38" spans="1:20" ht="15" customHeight="1" x14ac:dyDescent="0.25">
      <c r="A38" s="63" t="s">
        <v>111</v>
      </c>
      <c r="B38" s="64" t="s">
        <v>112</v>
      </c>
      <c r="C38" s="65">
        <v>2.25</v>
      </c>
      <c r="D38" s="65">
        <v>2.9</v>
      </c>
      <c r="E38" s="65">
        <v>5.15</v>
      </c>
      <c r="G38" s="61"/>
      <c r="H38" s="61"/>
      <c r="I38" s="61"/>
      <c r="J38" s="61"/>
      <c r="K38" s="61"/>
      <c r="L38" s="61"/>
      <c r="M38" s="61"/>
      <c r="N38" s="204"/>
      <c r="O38" s="204"/>
      <c r="P38" s="204"/>
      <c r="Q38" s="204"/>
      <c r="R38" s="204"/>
      <c r="S38" s="204"/>
      <c r="T38" s="204"/>
    </row>
    <row r="39" spans="1:20" ht="15" customHeight="1" x14ac:dyDescent="0.25">
      <c r="A39" s="63" t="s">
        <v>113</v>
      </c>
      <c r="B39" s="64" t="s">
        <v>114</v>
      </c>
      <c r="C39" s="65">
        <v>2.25</v>
      </c>
      <c r="D39" s="65">
        <v>2.9</v>
      </c>
      <c r="E39" s="65">
        <v>5.15</v>
      </c>
      <c r="G39" s="61"/>
      <c r="H39" s="61"/>
      <c r="I39" s="61"/>
      <c r="J39" s="61"/>
      <c r="K39" s="61"/>
      <c r="L39" s="61"/>
      <c r="M39" s="61"/>
      <c r="N39" s="204"/>
      <c r="O39" s="204"/>
      <c r="P39" s="204"/>
      <c r="Q39" s="204"/>
      <c r="R39" s="204"/>
      <c r="S39" s="204"/>
      <c r="T39" s="204"/>
    </row>
    <row r="40" spans="1:20" x14ac:dyDescent="0.25">
      <c r="A40" s="63" t="s">
        <v>115</v>
      </c>
      <c r="B40" s="64" t="s">
        <v>116</v>
      </c>
      <c r="C40" s="65">
        <v>3.05</v>
      </c>
      <c r="D40" s="65">
        <v>3.35</v>
      </c>
      <c r="E40" s="65">
        <v>6.4</v>
      </c>
      <c r="G40" s="61"/>
      <c r="H40" s="61"/>
      <c r="I40" s="61"/>
      <c r="J40" s="61"/>
      <c r="K40" s="61"/>
      <c r="L40" s="61"/>
      <c r="M40" s="61"/>
      <c r="N40" s="204"/>
      <c r="O40" s="204"/>
      <c r="P40" s="204"/>
      <c r="Q40" s="204"/>
      <c r="R40" s="204"/>
      <c r="S40" s="204"/>
      <c r="T40" s="204"/>
    </row>
    <row r="41" spans="1:20" x14ac:dyDescent="0.25">
      <c r="A41" s="63" t="s">
        <v>117</v>
      </c>
      <c r="B41" s="64" t="s">
        <v>118</v>
      </c>
      <c r="C41" s="65">
        <v>3.05</v>
      </c>
      <c r="D41" s="65">
        <v>3.35</v>
      </c>
      <c r="E41" s="65">
        <v>6.4</v>
      </c>
      <c r="G41" s="61"/>
      <c r="H41" s="61"/>
      <c r="I41" s="61"/>
      <c r="J41" s="61"/>
      <c r="K41" s="61"/>
      <c r="L41" s="61"/>
      <c r="M41" s="61"/>
      <c r="N41" s="204"/>
      <c r="O41" s="204"/>
      <c r="P41" s="204"/>
      <c r="Q41" s="204"/>
      <c r="R41" s="204"/>
      <c r="S41" s="204"/>
      <c r="T41" s="204"/>
    </row>
    <row r="42" spans="1:20" x14ac:dyDescent="0.25">
      <c r="A42" s="63" t="s">
        <v>119</v>
      </c>
      <c r="B42" s="64" t="s">
        <v>120</v>
      </c>
      <c r="C42" s="65">
        <v>3.05</v>
      </c>
      <c r="D42" s="65">
        <v>3.35</v>
      </c>
      <c r="E42" s="65">
        <v>6.4</v>
      </c>
      <c r="G42" s="61"/>
      <c r="H42" s="61"/>
      <c r="I42" s="61"/>
      <c r="J42" s="61"/>
      <c r="K42" s="61"/>
      <c r="L42" s="61"/>
      <c r="M42" s="61"/>
      <c r="N42" s="204"/>
      <c r="O42" s="204"/>
      <c r="P42" s="204"/>
      <c r="Q42" s="204"/>
      <c r="R42" s="204"/>
      <c r="S42" s="204"/>
      <c r="T42" s="204"/>
    </row>
    <row r="43" spans="1:20" x14ac:dyDescent="0.25">
      <c r="A43" s="63" t="s">
        <v>121</v>
      </c>
      <c r="B43" s="64" t="s">
        <v>122</v>
      </c>
      <c r="C43" s="65">
        <v>3.05</v>
      </c>
      <c r="D43" s="65">
        <v>3.2</v>
      </c>
      <c r="E43" s="65">
        <v>6.25</v>
      </c>
      <c r="G43" s="61"/>
      <c r="H43" s="61"/>
      <c r="I43" s="61"/>
      <c r="J43" s="61"/>
      <c r="K43" s="61"/>
      <c r="L43" s="61"/>
      <c r="M43" s="61"/>
      <c r="N43" s="204"/>
      <c r="O43" s="204"/>
      <c r="P43" s="204"/>
      <c r="Q43" s="204"/>
      <c r="R43" s="204"/>
      <c r="S43" s="204"/>
      <c r="T43" s="204"/>
    </row>
    <row r="44" spans="1:20" x14ac:dyDescent="0.25">
      <c r="A44" s="206" t="s">
        <v>123</v>
      </c>
      <c r="B44" s="206"/>
      <c r="C44" s="65"/>
      <c r="D44" s="65"/>
      <c r="E44" s="65"/>
      <c r="G44" s="61"/>
      <c r="H44" s="61"/>
      <c r="I44" s="61"/>
      <c r="J44" s="61"/>
      <c r="K44" s="61"/>
      <c r="L44" s="61"/>
      <c r="M44" s="61"/>
      <c r="N44" s="204"/>
      <c r="O44" s="204"/>
      <c r="P44" s="204"/>
      <c r="Q44" s="204"/>
      <c r="R44" s="204"/>
      <c r="S44" s="204"/>
      <c r="T44" s="204"/>
    </row>
    <row r="45" spans="1:20" x14ac:dyDescent="0.25">
      <c r="A45" s="63" t="s">
        <v>124</v>
      </c>
      <c r="B45" s="64" t="s">
        <v>125</v>
      </c>
      <c r="C45" s="65">
        <v>2.2999999999999998</v>
      </c>
      <c r="D45" s="65">
        <v>2.9</v>
      </c>
      <c r="E45" s="65">
        <v>5.2</v>
      </c>
      <c r="G45" s="61"/>
      <c r="H45" s="61"/>
      <c r="I45" s="61"/>
      <c r="J45" s="61"/>
      <c r="K45" s="61"/>
      <c r="L45" s="61"/>
      <c r="M45" s="61"/>
      <c r="N45" s="204"/>
      <c r="O45" s="204"/>
      <c r="P45" s="204"/>
      <c r="Q45" s="204"/>
      <c r="R45" s="204"/>
      <c r="S45" s="204"/>
      <c r="T45" s="204"/>
    </row>
    <row r="46" spans="1:20" x14ac:dyDescent="0.25">
      <c r="A46" s="63" t="s">
        <v>126</v>
      </c>
      <c r="B46" s="64" t="s">
        <v>127</v>
      </c>
      <c r="C46" s="65">
        <v>2.2999999999999998</v>
      </c>
      <c r="D46" s="65">
        <v>2.9</v>
      </c>
      <c r="E46" s="65">
        <v>5.2</v>
      </c>
      <c r="G46" s="61"/>
      <c r="H46" s="61"/>
      <c r="I46" s="61"/>
      <c r="J46" s="61"/>
      <c r="K46" s="61"/>
      <c r="L46" s="61"/>
      <c r="M46" s="61"/>
      <c r="N46" s="204"/>
      <c r="O46" s="204"/>
      <c r="P46" s="204"/>
      <c r="Q46" s="204"/>
      <c r="R46" s="204"/>
      <c r="S46" s="204"/>
      <c r="T46" s="204"/>
    </row>
    <row r="47" spans="1:20" x14ac:dyDescent="0.25">
      <c r="A47" s="63" t="s">
        <v>128</v>
      </c>
      <c r="B47" s="64" t="s">
        <v>129</v>
      </c>
      <c r="C47" s="65">
        <v>2.2999999999999998</v>
      </c>
      <c r="D47" s="65">
        <v>2.9</v>
      </c>
      <c r="E47" s="65">
        <v>5.2</v>
      </c>
      <c r="G47" s="61"/>
      <c r="H47" s="61"/>
      <c r="I47" s="61"/>
      <c r="J47" s="61"/>
      <c r="K47" s="61"/>
      <c r="L47" s="61"/>
      <c r="M47" s="61"/>
      <c r="N47" s="204"/>
      <c r="O47" s="204"/>
      <c r="P47" s="204"/>
      <c r="Q47" s="204"/>
      <c r="R47" s="204"/>
      <c r="S47" s="204"/>
      <c r="T47" s="204"/>
    </row>
    <row r="48" spans="1:20" x14ac:dyDescent="0.25">
      <c r="A48" s="63" t="s">
        <v>130</v>
      </c>
      <c r="B48" s="64" t="s">
        <v>131</v>
      </c>
      <c r="C48" s="65">
        <v>2.2999999999999998</v>
      </c>
      <c r="D48" s="65">
        <v>2.9</v>
      </c>
      <c r="E48" s="65">
        <v>5.2</v>
      </c>
      <c r="G48" s="61"/>
      <c r="H48" s="61"/>
      <c r="I48" s="61"/>
      <c r="J48" s="61"/>
      <c r="K48" s="61"/>
      <c r="L48" s="61"/>
      <c r="M48" s="61"/>
      <c r="N48" s="204"/>
      <c r="O48" s="204"/>
      <c r="P48" s="204"/>
      <c r="Q48" s="204"/>
      <c r="R48" s="204"/>
      <c r="S48" s="204"/>
      <c r="T48" s="204"/>
    </row>
    <row r="49" spans="1:20" x14ac:dyDescent="0.25">
      <c r="A49" s="63" t="s">
        <v>132</v>
      </c>
      <c r="B49" s="64" t="s">
        <v>133</v>
      </c>
      <c r="C49" s="65">
        <v>2.2999999999999998</v>
      </c>
      <c r="D49" s="65">
        <v>2.9</v>
      </c>
      <c r="E49" s="65">
        <v>5.2</v>
      </c>
      <c r="G49" s="61"/>
      <c r="H49" s="61"/>
      <c r="I49" s="61"/>
      <c r="J49" s="61"/>
      <c r="K49" s="61"/>
      <c r="L49" s="61"/>
      <c r="M49" s="61"/>
      <c r="N49" s="204"/>
      <c r="O49" s="204"/>
      <c r="P49" s="204"/>
      <c r="Q49" s="204"/>
      <c r="R49" s="204"/>
      <c r="S49" s="204"/>
      <c r="T49" s="204"/>
    </row>
    <row r="50" spans="1:20" x14ac:dyDescent="0.25">
      <c r="A50" s="63" t="s">
        <v>134</v>
      </c>
      <c r="B50" s="64" t="s">
        <v>135</v>
      </c>
      <c r="C50" s="65">
        <v>2.2999999999999998</v>
      </c>
      <c r="D50" s="65">
        <v>2.9</v>
      </c>
      <c r="E50" s="65">
        <v>5.2</v>
      </c>
      <c r="G50" s="61"/>
      <c r="H50" s="61"/>
      <c r="I50" s="61"/>
      <c r="J50" s="61"/>
      <c r="K50" s="61"/>
      <c r="L50" s="61"/>
      <c r="M50" s="61"/>
      <c r="N50" s="204"/>
      <c r="O50" s="204"/>
      <c r="P50" s="204"/>
      <c r="Q50" s="204"/>
      <c r="R50" s="204"/>
      <c r="S50" s="204"/>
      <c r="T50" s="204"/>
    </row>
    <row r="51" spans="1:20" x14ac:dyDescent="0.25">
      <c r="A51" s="63" t="s">
        <v>136</v>
      </c>
      <c r="B51" s="64" t="s">
        <v>137</v>
      </c>
      <c r="C51" s="65">
        <v>2.2999999999999998</v>
      </c>
      <c r="D51" s="65">
        <v>2.9</v>
      </c>
      <c r="E51" s="65">
        <v>5.2</v>
      </c>
      <c r="G51" s="61"/>
      <c r="H51" s="61"/>
      <c r="I51" s="61"/>
      <c r="J51" s="61"/>
      <c r="K51" s="61"/>
      <c r="L51" s="61"/>
      <c r="M51" s="61"/>
      <c r="N51" s="204"/>
      <c r="O51" s="204"/>
      <c r="P51" s="204"/>
      <c r="Q51" s="204"/>
      <c r="R51" s="204"/>
      <c r="S51" s="204"/>
      <c r="T51" s="204"/>
    </row>
    <row r="52" spans="1:20" x14ac:dyDescent="0.25">
      <c r="A52" s="63" t="s">
        <v>138</v>
      </c>
      <c r="B52" s="64" t="s">
        <v>139</v>
      </c>
      <c r="C52" s="65">
        <v>3.45</v>
      </c>
      <c r="D52" s="65">
        <v>3.7</v>
      </c>
      <c r="E52" s="65">
        <v>7.15</v>
      </c>
      <c r="G52" s="61"/>
      <c r="H52" s="61"/>
      <c r="I52" s="61"/>
      <c r="J52" s="61"/>
      <c r="K52" s="61"/>
      <c r="L52" s="61"/>
      <c r="M52" s="61"/>
      <c r="N52" s="204"/>
      <c r="O52" s="204"/>
      <c r="P52" s="204"/>
      <c r="Q52" s="204"/>
      <c r="R52" s="204"/>
      <c r="S52" s="204"/>
      <c r="T52" s="204"/>
    </row>
    <row r="53" spans="1:20" x14ac:dyDescent="0.25">
      <c r="A53" s="63" t="s">
        <v>140</v>
      </c>
      <c r="B53" s="64" t="s">
        <v>141</v>
      </c>
      <c r="C53" s="65">
        <v>2.2999999999999998</v>
      </c>
      <c r="D53" s="65">
        <v>2.9</v>
      </c>
      <c r="E53" s="65">
        <v>5.2</v>
      </c>
      <c r="G53" s="61"/>
      <c r="H53" s="61"/>
      <c r="I53" s="61"/>
      <c r="J53" s="61"/>
      <c r="K53" s="61"/>
      <c r="L53" s="61"/>
      <c r="M53" s="61"/>
      <c r="N53" s="204"/>
      <c r="O53" s="204"/>
      <c r="P53" s="204"/>
      <c r="Q53" s="204"/>
      <c r="R53" s="204"/>
      <c r="S53" s="204"/>
      <c r="T53" s="204"/>
    </row>
    <row r="54" spans="1:20" x14ac:dyDescent="0.25">
      <c r="A54" s="63" t="s">
        <v>142</v>
      </c>
      <c r="B54" s="64" t="s">
        <v>143</v>
      </c>
      <c r="C54" s="65">
        <v>2.2999999999999998</v>
      </c>
      <c r="D54" s="65">
        <v>2.9</v>
      </c>
      <c r="E54" s="65">
        <v>5.2</v>
      </c>
      <c r="G54" s="61"/>
      <c r="H54" s="61"/>
      <c r="I54" s="61"/>
      <c r="J54" s="61"/>
      <c r="K54" s="61"/>
      <c r="L54" s="61"/>
      <c r="M54" s="61"/>
      <c r="N54" s="204"/>
      <c r="O54" s="204"/>
      <c r="P54" s="204"/>
      <c r="Q54" s="204"/>
      <c r="R54" s="204"/>
      <c r="S54" s="204"/>
      <c r="T54" s="204"/>
    </row>
    <row r="55" spans="1:20" x14ac:dyDescent="0.25">
      <c r="A55" s="63" t="s">
        <v>144</v>
      </c>
      <c r="B55" s="64" t="s">
        <v>145</v>
      </c>
      <c r="C55" s="65">
        <v>2.2999999999999998</v>
      </c>
      <c r="D55" s="65">
        <v>2.9</v>
      </c>
      <c r="E55" s="65">
        <v>5.2</v>
      </c>
      <c r="G55" s="61"/>
      <c r="H55" s="61"/>
      <c r="I55" s="61"/>
      <c r="J55" s="61"/>
      <c r="K55" s="61"/>
      <c r="L55" s="61"/>
      <c r="M55" s="61"/>
      <c r="N55" s="204"/>
      <c r="O55" s="204"/>
      <c r="P55" s="204"/>
      <c r="Q55" s="204"/>
      <c r="R55" s="204"/>
      <c r="S55" s="204"/>
      <c r="T55" s="204"/>
    </row>
    <row r="56" spans="1:20" x14ac:dyDescent="0.25">
      <c r="A56" s="63" t="s">
        <v>146</v>
      </c>
      <c r="B56" s="64" t="s">
        <v>147</v>
      </c>
      <c r="C56" s="65">
        <v>2.2999999999999998</v>
      </c>
      <c r="D56" s="65">
        <v>2.9</v>
      </c>
      <c r="E56" s="65">
        <v>5.2</v>
      </c>
      <c r="G56" s="61"/>
      <c r="H56" s="61"/>
      <c r="I56" s="61"/>
      <c r="J56" s="61"/>
      <c r="K56" s="61"/>
      <c r="L56" s="61"/>
      <c r="M56" s="61"/>
      <c r="N56" s="204"/>
      <c r="O56" s="204"/>
      <c r="P56" s="204"/>
      <c r="Q56" s="204"/>
      <c r="R56" s="204"/>
      <c r="S56" s="204"/>
      <c r="T56" s="204"/>
    </row>
    <row r="57" spans="1:20" x14ac:dyDescent="0.25">
      <c r="A57" s="63" t="s">
        <v>148</v>
      </c>
      <c r="B57" s="64" t="s">
        <v>149</v>
      </c>
      <c r="C57" s="65">
        <v>2.2999999999999998</v>
      </c>
      <c r="D57" s="65">
        <v>2.9</v>
      </c>
      <c r="E57" s="65">
        <v>5.2</v>
      </c>
      <c r="G57" s="61"/>
      <c r="H57" s="61"/>
      <c r="I57" s="61"/>
      <c r="J57" s="61"/>
      <c r="K57" s="61"/>
      <c r="L57" s="61"/>
      <c r="M57" s="61"/>
      <c r="N57" s="204"/>
      <c r="O57" s="204"/>
      <c r="P57" s="204"/>
      <c r="Q57" s="204"/>
      <c r="R57" s="204"/>
      <c r="S57" s="204"/>
      <c r="T57" s="204"/>
    </row>
    <row r="58" spans="1:20" x14ac:dyDescent="0.25">
      <c r="A58" s="63" t="s">
        <v>150</v>
      </c>
      <c r="B58" s="64" t="s">
        <v>151</v>
      </c>
      <c r="C58" s="65">
        <v>2.2999999999999998</v>
      </c>
      <c r="D58" s="65">
        <v>2.9</v>
      </c>
      <c r="E58" s="65">
        <v>5.2</v>
      </c>
      <c r="G58" s="61"/>
      <c r="H58" s="61"/>
      <c r="I58" s="61"/>
      <c r="J58" s="61"/>
      <c r="K58" s="61"/>
      <c r="L58" s="61"/>
      <c r="M58" s="61"/>
      <c r="N58" s="204"/>
      <c r="O58" s="204"/>
      <c r="P58" s="204"/>
      <c r="Q58" s="204"/>
      <c r="R58" s="204"/>
      <c r="S58" s="204"/>
      <c r="T58" s="204"/>
    </row>
    <row r="59" spans="1:20" x14ac:dyDescent="0.25">
      <c r="A59" s="63" t="s">
        <v>152</v>
      </c>
      <c r="B59" s="64" t="s">
        <v>153</v>
      </c>
      <c r="C59" s="65">
        <v>2.2999999999999998</v>
      </c>
      <c r="D59" s="65">
        <v>2.9</v>
      </c>
      <c r="E59" s="65">
        <v>5.2</v>
      </c>
      <c r="G59" s="61"/>
      <c r="H59" s="61"/>
      <c r="I59" s="61"/>
      <c r="J59" s="61"/>
      <c r="K59" s="61"/>
      <c r="L59" s="61"/>
      <c r="M59" s="61"/>
      <c r="N59" s="204"/>
      <c r="O59" s="204"/>
      <c r="P59" s="204"/>
      <c r="Q59" s="204"/>
      <c r="R59" s="204"/>
      <c r="S59" s="204"/>
      <c r="T59" s="204"/>
    </row>
    <row r="60" spans="1:20" x14ac:dyDescent="0.25">
      <c r="A60" s="206" t="s">
        <v>154</v>
      </c>
      <c r="B60" s="206"/>
      <c r="C60" s="65"/>
      <c r="D60" s="65"/>
      <c r="E60" s="65"/>
      <c r="G60" s="61"/>
      <c r="H60" s="61"/>
      <c r="I60" s="61"/>
      <c r="J60" s="61"/>
      <c r="K60" s="61"/>
      <c r="L60" s="61"/>
      <c r="M60" s="61"/>
      <c r="N60" s="204"/>
      <c r="O60" s="204"/>
      <c r="P60" s="204"/>
      <c r="Q60" s="204"/>
      <c r="R60" s="204"/>
      <c r="S60" s="204"/>
      <c r="T60" s="204"/>
    </row>
    <row r="61" spans="1:20" x14ac:dyDescent="0.25">
      <c r="A61" s="63" t="s">
        <v>155</v>
      </c>
      <c r="B61" s="64" t="s">
        <v>156</v>
      </c>
      <c r="C61" s="65">
        <v>2</v>
      </c>
      <c r="D61" s="65">
        <v>1.9</v>
      </c>
      <c r="E61" s="65">
        <v>3.9</v>
      </c>
      <c r="G61" s="61"/>
      <c r="H61" s="61"/>
      <c r="I61" s="61"/>
      <c r="J61" s="61"/>
      <c r="K61" s="61"/>
      <c r="L61" s="61"/>
      <c r="M61" s="61"/>
      <c r="N61" s="204"/>
      <c r="O61" s="204"/>
      <c r="P61" s="204"/>
      <c r="Q61" s="204"/>
      <c r="R61" s="204"/>
      <c r="S61" s="204"/>
      <c r="T61" s="204"/>
    </row>
    <row r="62" spans="1:20" x14ac:dyDescent="0.25">
      <c r="A62" s="63" t="s">
        <v>157</v>
      </c>
      <c r="B62" s="64" t="s">
        <v>158</v>
      </c>
      <c r="C62" s="65">
        <v>2</v>
      </c>
      <c r="D62" s="65">
        <v>1.9</v>
      </c>
      <c r="E62" s="65">
        <v>3.9</v>
      </c>
      <c r="G62" s="61"/>
      <c r="H62" s="61"/>
      <c r="I62" s="61"/>
      <c r="J62" s="61"/>
      <c r="K62" s="61"/>
      <c r="L62" s="61"/>
      <c r="M62" s="61"/>
      <c r="N62" s="204"/>
      <c r="O62" s="204"/>
      <c r="P62" s="204"/>
      <c r="Q62" s="204"/>
      <c r="R62" s="204"/>
      <c r="S62" s="204"/>
      <c r="T62" s="204"/>
    </row>
    <row r="63" spans="1:20" x14ac:dyDescent="0.25">
      <c r="A63" s="63" t="s">
        <v>159</v>
      </c>
      <c r="B63" s="64" t="s">
        <v>160</v>
      </c>
      <c r="C63" s="65">
        <v>2</v>
      </c>
      <c r="D63" s="65">
        <v>1.9</v>
      </c>
      <c r="E63" s="65">
        <v>3.9</v>
      </c>
      <c r="G63" s="61"/>
      <c r="H63" s="61"/>
      <c r="I63" s="61"/>
      <c r="J63" s="61"/>
      <c r="K63" s="61"/>
      <c r="L63" s="61"/>
      <c r="M63" s="61"/>
      <c r="N63" s="204"/>
      <c r="O63" s="204"/>
      <c r="P63" s="204"/>
      <c r="Q63" s="204"/>
      <c r="R63" s="204"/>
      <c r="S63" s="204"/>
      <c r="T63" s="204"/>
    </row>
    <row r="64" spans="1:20" x14ac:dyDescent="0.25">
      <c r="A64" s="63" t="s">
        <v>161</v>
      </c>
      <c r="B64" s="64" t="s">
        <v>162</v>
      </c>
      <c r="C64" s="65">
        <v>1.8</v>
      </c>
      <c r="D64" s="65">
        <v>1.5</v>
      </c>
      <c r="E64" s="65">
        <v>3.3</v>
      </c>
      <c r="G64" s="61"/>
      <c r="H64" s="61"/>
      <c r="I64" s="61"/>
      <c r="J64" s="61"/>
      <c r="K64" s="61"/>
      <c r="L64" s="61"/>
      <c r="M64" s="61"/>
      <c r="N64" s="204"/>
      <c r="O64" s="204"/>
      <c r="P64" s="204"/>
      <c r="Q64" s="204"/>
      <c r="R64" s="204"/>
      <c r="S64" s="204"/>
      <c r="T64" s="204"/>
    </row>
    <row r="65" spans="1:20" x14ac:dyDescent="0.25">
      <c r="A65" s="63" t="s">
        <v>163</v>
      </c>
      <c r="B65" s="64" t="s">
        <v>164</v>
      </c>
      <c r="C65" s="65">
        <v>1.8</v>
      </c>
      <c r="D65" s="65">
        <v>1.5</v>
      </c>
      <c r="E65" s="65">
        <v>3.3</v>
      </c>
      <c r="G65" s="61"/>
      <c r="H65" s="61"/>
      <c r="I65" s="61"/>
      <c r="J65" s="61"/>
      <c r="K65" s="61"/>
      <c r="L65" s="61"/>
      <c r="M65" s="61"/>
      <c r="N65" s="204"/>
      <c r="O65" s="204"/>
      <c r="P65" s="204"/>
      <c r="Q65" s="204"/>
      <c r="R65" s="204"/>
      <c r="S65" s="204"/>
      <c r="T65" s="204"/>
    </row>
    <row r="66" spans="1:20" x14ac:dyDescent="0.25">
      <c r="A66" s="63" t="s">
        <v>165</v>
      </c>
      <c r="B66" s="64" t="s">
        <v>166</v>
      </c>
      <c r="C66" s="65">
        <v>1.6</v>
      </c>
      <c r="D66" s="65">
        <v>1.6</v>
      </c>
      <c r="E66" s="65">
        <v>3.2</v>
      </c>
    </row>
    <row r="67" spans="1:20" x14ac:dyDescent="0.25">
      <c r="A67" s="63" t="s">
        <v>167</v>
      </c>
      <c r="B67" s="64" t="s">
        <v>168</v>
      </c>
      <c r="C67" s="65">
        <v>1.6</v>
      </c>
      <c r="D67" s="65">
        <v>1.6</v>
      </c>
      <c r="E67" s="65">
        <v>3.2</v>
      </c>
    </row>
    <row r="68" spans="1:20" x14ac:dyDescent="0.25">
      <c r="A68" s="63" t="s">
        <v>169</v>
      </c>
      <c r="B68" s="64" t="s">
        <v>170</v>
      </c>
      <c r="C68" s="65">
        <v>1.6</v>
      </c>
      <c r="D68" s="65">
        <v>1.6</v>
      </c>
      <c r="E68" s="65">
        <v>3.2</v>
      </c>
    </row>
    <row r="69" spans="1:20" x14ac:dyDescent="0.25">
      <c r="A69" s="63" t="s">
        <v>171</v>
      </c>
      <c r="B69" s="64" t="s">
        <v>172</v>
      </c>
      <c r="C69" s="65">
        <v>1.6</v>
      </c>
      <c r="D69" s="65">
        <v>1.6</v>
      </c>
      <c r="E69" s="65">
        <v>3.2</v>
      </c>
    </row>
    <row r="70" spans="1:20" x14ac:dyDescent="0.25">
      <c r="A70" s="63" t="s">
        <v>173</v>
      </c>
      <c r="B70" s="64" t="s">
        <v>174</v>
      </c>
      <c r="C70" s="65">
        <v>1.6</v>
      </c>
      <c r="D70" s="65">
        <v>1.6</v>
      </c>
      <c r="E70" s="65">
        <v>3.2</v>
      </c>
    </row>
    <row r="71" spans="1:20" x14ac:dyDescent="0.25">
      <c r="A71" s="63" t="s">
        <v>175</v>
      </c>
      <c r="B71" s="64" t="s">
        <v>176</v>
      </c>
      <c r="C71" s="65">
        <v>1.6</v>
      </c>
      <c r="D71" s="65">
        <v>1.6</v>
      </c>
      <c r="E71" s="65">
        <v>3.2</v>
      </c>
    </row>
    <row r="72" spans="1:20" x14ac:dyDescent="0.25">
      <c r="A72" s="63" t="s">
        <v>177</v>
      </c>
      <c r="B72" s="64" t="s">
        <v>178</v>
      </c>
      <c r="C72" s="65">
        <v>1.6</v>
      </c>
      <c r="D72" s="65">
        <v>1.6</v>
      </c>
      <c r="E72" s="65">
        <v>3.2</v>
      </c>
    </row>
    <row r="73" spans="1:20" x14ac:dyDescent="0.25">
      <c r="A73" s="63" t="s">
        <v>179</v>
      </c>
      <c r="B73" s="64" t="s">
        <v>180</v>
      </c>
      <c r="C73" s="65">
        <v>1.6</v>
      </c>
      <c r="D73" s="65">
        <v>1.6</v>
      </c>
      <c r="E73" s="65">
        <v>3.2</v>
      </c>
    </row>
    <row r="74" spans="1:20" x14ac:dyDescent="0.25">
      <c r="A74" s="63" t="s">
        <v>181</v>
      </c>
      <c r="B74" s="64" t="s">
        <v>182</v>
      </c>
      <c r="C74" s="65">
        <v>1.6</v>
      </c>
      <c r="D74" s="65">
        <v>1.6</v>
      </c>
      <c r="E74" s="65">
        <v>3.2</v>
      </c>
    </row>
    <row r="75" spans="1:20" x14ac:dyDescent="0.25">
      <c r="A75" s="63" t="s">
        <v>183</v>
      </c>
      <c r="B75" s="64" t="s">
        <v>184</v>
      </c>
      <c r="C75" s="65">
        <v>1.7</v>
      </c>
      <c r="D75" s="65">
        <v>1.6</v>
      </c>
      <c r="E75" s="65">
        <v>3.3</v>
      </c>
    </row>
    <row r="76" spans="1:20" x14ac:dyDescent="0.25">
      <c r="A76" s="63" t="s">
        <v>185</v>
      </c>
      <c r="B76" s="64" t="s">
        <v>186</v>
      </c>
      <c r="C76" s="65">
        <v>1.7</v>
      </c>
      <c r="D76" s="65">
        <v>1.6</v>
      </c>
      <c r="E76" s="65">
        <v>3.3</v>
      </c>
    </row>
    <row r="77" spans="1:20" x14ac:dyDescent="0.25">
      <c r="A77" s="63" t="s">
        <v>187</v>
      </c>
      <c r="B77" s="64" t="s">
        <v>188</v>
      </c>
      <c r="C77" s="65">
        <v>1.05</v>
      </c>
      <c r="D77" s="65">
        <v>0.9</v>
      </c>
      <c r="E77" s="65">
        <v>1.95</v>
      </c>
    </row>
    <row r="78" spans="1:20" x14ac:dyDescent="0.25">
      <c r="A78" s="63" t="s">
        <v>189</v>
      </c>
      <c r="B78" s="64" t="s">
        <v>190</v>
      </c>
      <c r="C78" s="65">
        <v>1.05</v>
      </c>
      <c r="D78" s="65">
        <v>0.9</v>
      </c>
      <c r="E78" s="65">
        <v>1.95</v>
      </c>
    </row>
    <row r="79" spans="1:20" x14ac:dyDescent="0.25">
      <c r="A79" s="63" t="s">
        <v>191</v>
      </c>
      <c r="B79" s="64" t="s">
        <v>192</v>
      </c>
      <c r="C79" s="65">
        <v>1.05</v>
      </c>
      <c r="D79" s="65">
        <v>0.9</v>
      </c>
      <c r="E79" s="65">
        <v>1.95</v>
      </c>
    </row>
    <row r="80" spans="1:20" x14ac:dyDescent="0.25">
      <c r="A80" s="63" t="s">
        <v>193</v>
      </c>
      <c r="B80" s="64" t="s">
        <v>194</v>
      </c>
      <c r="C80" s="65">
        <v>1.05</v>
      </c>
      <c r="D80" s="65">
        <v>0.9</v>
      </c>
      <c r="E80" s="65">
        <v>1.95</v>
      </c>
    </row>
    <row r="81" spans="1:5" x14ac:dyDescent="0.25">
      <c r="A81" s="63" t="s">
        <v>195</v>
      </c>
      <c r="B81" s="64" t="s">
        <v>196</v>
      </c>
      <c r="C81" s="65">
        <v>1.05</v>
      </c>
      <c r="D81" s="65">
        <v>0.9</v>
      </c>
      <c r="E81" s="65">
        <v>1.95</v>
      </c>
    </row>
    <row r="82" spans="1:5" x14ac:dyDescent="0.25">
      <c r="A82" s="63" t="s">
        <v>197</v>
      </c>
      <c r="B82" s="64" t="s">
        <v>198</v>
      </c>
      <c r="C82" s="65">
        <v>1.05</v>
      </c>
      <c r="D82" s="65">
        <v>0.9</v>
      </c>
      <c r="E82" s="65">
        <v>1.95</v>
      </c>
    </row>
    <row r="83" spans="1:5" x14ac:dyDescent="0.25">
      <c r="A83" s="63" t="s">
        <v>199</v>
      </c>
      <c r="B83" s="64" t="s">
        <v>200</v>
      </c>
      <c r="C83" s="65">
        <v>1.05</v>
      </c>
      <c r="D83" s="65">
        <v>0.9</v>
      </c>
      <c r="E83" s="65">
        <v>1.95</v>
      </c>
    </row>
    <row r="84" spans="1:5" x14ac:dyDescent="0.25">
      <c r="A84" s="63" t="s">
        <v>201</v>
      </c>
      <c r="B84" s="64" t="s">
        <v>202</v>
      </c>
      <c r="C84" s="65">
        <v>1.05</v>
      </c>
      <c r="D84" s="65">
        <v>0.9</v>
      </c>
      <c r="E84" s="65">
        <v>1.95</v>
      </c>
    </row>
    <row r="85" spans="1:5" x14ac:dyDescent="0.25">
      <c r="A85" s="63" t="s">
        <v>203</v>
      </c>
      <c r="B85" s="64" t="s">
        <v>204</v>
      </c>
      <c r="C85" s="65">
        <v>1.05</v>
      </c>
      <c r="D85" s="65">
        <v>0.9</v>
      </c>
      <c r="E85" s="65">
        <v>1.95</v>
      </c>
    </row>
    <row r="86" spans="1:5" x14ac:dyDescent="0.25">
      <c r="A86" s="63" t="s">
        <v>205</v>
      </c>
      <c r="B86" s="64" t="s">
        <v>206</v>
      </c>
      <c r="C86" s="65">
        <v>1.05</v>
      </c>
      <c r="D86" s="65">
        <v>0.9</v>
      </c>
      <c r="E86" s="65">
        <v>1.95</v>
      </c>
    </row>
    <row r="87" spans="1:5" x14ac:dyDescent="0.25">
      <c r="A87" s="63" t="s">
        <v>207</v>
      </c>
      <c r="B87" s="64" t="s">
        <v>208</v>
      </c>
      <c r="C87" s="65">
        <v>1.6</v>
      </c>
      <c r="D87" s="65">
        <v>1.6</v>
      </c>
      <c r="E87" s="65">
        <v>3.2</v>
      </c>
    </row>
    <row r="88" spans="1:5" x14ac:dyDescent="0.25">
      <c r="A88" s="63" t="s">
        <v>209</v>
      </c>
      <c r="B88" s="64" t="s">
        <v>210</v>
      </c>
      <c r="C88" s="65">
        <v>1.6</v>
      </c>
      <c r="D88" s="65">
        <v>1.6</v>
      </c>
      <c r="E88" s="65">
        <v>3.2</v>
      </c>
    </row>
    <row r="89" spans="1:5" x14ac:dyDescent="0.25">
      <c r="A89" s="63" t="s">
        <v>211</v>
      </c>
      <c r="B89" s="64" t="s">
        <v>212</v>
      </c>
      <c r="C89" s="65">
        <v>1.6</v>
      </c>
      <c r="D89" s="65">
        <v>1.6</v>
      </c>
      <c r="E89" s="65">
        <v>3.2</v>
      </c>
    </row>
    <row r="90" spans="1:5" x14ac:dyDescent="0.25">
      <c r="A90" s="63" t="s">
        <v>213</v>
      </c>
      <c r="B90" s="64" t="s">
        <v>214</v>
      </c>
      <c r="C90" s="65">
        <v>1.6</v>
      </c>
      <c r="D90" s="65">
        <v>1.6</v>
      </c>
      <c r="E90" s="65">
        <v>3.2</v>
      </c>
    </row>
    <row r="91" spans="1:5" x14ac:dyDescent="0.25">
      <c r="A91" s="63" t="s">
        <v>215</v>
      </c>
      <c r="B91" s="64" t="s">
        <v>216</v>
      </c>
      <c r="C91" s="65">
        <v>1.6</v>
      </c>
      <c r="D91" s="65">
        <v>1.6</v>
      </c>
      <c r="E91" s="65">
        <v>3.2</v>
      </c>
    </row>
    <row r="92" spans="1:5" x14ac:dyDescent="0.25">
      <c r="A92" s="63" t="s">
        <v>217</v>
      </c>
      <c r="B92" s="64" t="s">
        <v>218</v>
      </c>
      <c r="C92" s="65">
        <v>1.6</v>
      </c>
      <c r="D92" s="65">
        <v>1.6</v>
      </c>
      <c r="E92" s="65">
        <v>3.2</v>
      </c>
    </row>
    <row r="93" spans="1:5" x14ac:dyDescent="0.25">
      <c r="A93" s="63" t="s">
        <v>219</v>
      </c>
      <c r="B93" s="64" t="s">
        <v>220</v>
      </c>
      <c r="C93" s="65">
        <v>1.6</v>
      </c>
      <c r="D93" s="65">
        <v>1.6</v>
      </c>
      <c r="E93" s="65">
        <v>3.2</v>
      </c>
    </row>
    <row r="94" spans="1:5" x14ac:dyDescent="0.25">
      <c r="A94" s="63" t="s">
        <v>221</v>
      </c>
      <c r="B94" s="64" t="s">
        <v>222</v>
      </c>
      <c r="C94" s="65">
        <v>1.6</v>
      </c>
      <c r="D94" s="65">
        <v>1.6</v>
      </c>
      <c r="E94" s="65">
        <v>3.2</v>
      </c>
    </row>
    <row r="95" spans="1:5" x14ac:dyDescent="0.25">
      <c r="A95" s="63" t="s">
        <v>223</v>
      </c>
      <c r="B95" s="64" t="s">
        <v>224</v>
      </c>
      <c r="C95" s="65">
        <v>1.6</v>
      </c>
      <c r="D95" s="65">
        <v>1.6</v>
      </c>
      <c r="E95" s="65">
        <v>3.2</v>
      </c>
    </row>
    <row r="96" spans="1:5" x14ac:dyDescent="0.25">
      <c r="A96" s="63" t="s">
        <v>225</v>
      </c>
      <c r="B96" s="64" t="s">
        <v>226</v>
      </c>
      <c r="C96" s="65">
        <v>1</v>
      </c>
      <c r="D96" s="65">
        <v>0.8</v>
      </c>
      <c r="E96" s="65">
        <v>1.8</v>
      </c>
    </row>
    <row r="97" spans="1:5" x14ac:dyDescent="0.25">
      <c r="A97" s="63" t="s">
        <v>227</v>
      </c>
      <c r="B97" s="64" t="s">
        <v>228</v>
      </c>
      <c r="C97" s="65">
        <v>1</v>
      </c>
      <c r="D97" s="65">
        <v>0.85</v>
      </c>
      <c r="E97" s="65">
        <v>1.85</v>
      </c>
    </row>
    <row r="98" spans="1:5" x14ac:dyDescent="0.25">
      <c r="A98" s="63" t="s">
        <v>229</v>
      </c>
      <c r="B98" s="64" t="s">
        <v>230</v>
      </c>
      <c r="C98" s="65">
        <v>1</v>
      </c>
      <c r="D98" s="65">
        <v>0.85</v>
      </c>
      <c r="E98" s="65">
        <v>1.85</v>
      </c>
    </row>
    <row r="99" spans="1:5" x14ac:dyDescent="0.25">
      <c r="A99" s="63" t="s">
        <v>231</v>
      </c>
      <c r="B99" s="64" t="s">
        <v>232</v>
      </c>
      <c r="C99" s="65">
        <v>1</v>
      </c>
      <c r="D99" s="65">
        <v>0.85</v>
      </c>
      <c r="E99" s="65">
        <v>1.85</v>
      </c>
    </row>
    <row r="100" spans="1:5" x14ac:dyDescent="0.25">
      <c r="A100" s="63" t="s">
        <v>233</v>
      </c>
      <c r="B100" s="64" t="s">
        <v>234</v>
      </c>
      <c r="C100" s="65">
        <v>0.8</v>
      </c>
      <c r="D100" s="65">
        <v>0.7</v>
      </c>
      <c r="E100" s="65">
        <v>1.5</v>
      </c>
    </row>
    <row r="101" spans="1:5" x14ac:dyDescent="0.25">
      <c r="A101" s="63" t="s">
        <v>235</v>
      </c>
      <c r="B101" s="64" t="s">
        <v>236</v>
      </c>
      <c r="C101" s="65">
        <v>1</v>
      </c>
      <c r="D101" s="65">
        <v>0.85</v>
      </c>
      <c r="E101" s="65">
        <v>1.85</v>
      </c>
    </row>
    <row r="102" spans="1:5" x14ac:dyDescent="0.25">
      <c r="A102" s="63" t="s">
        <v>237</v>
      </c>
      <c r="B102" s="64" t="s">
        <v>238</v>
      </c>
      <c r="C102" s="65">
        <v>1</v>
      </c>
      <c r="D102" s="65">
        <v>0.85</v>
      </c>
      <c r="E102" s="65">
        <v>1.85</v>
      </c>
    </row>
    <row r="103" spans="1:5" x14ac:dyDescent="0.25">
      <c r="A103" s="63" t="s">
        <v>239</v>
      </c>
      <c r="B103" s="64" t="s">
        <v>240</v>
      </c>
      <c r="C103" s="65">
        <v>1</v>
      </c>
      <c r="D103" s="65">
        <v>0.85</v>
      </c>
      <c r="E103" s="65">
        <v>1.85</v>
      </c>
    </row>
    <row r="104" spans="1:5" x14ac:dyDescent="0.25">
      <c r="A104" s="63" t="s">
        <v>241</v>
      </c>
      <c r="B104" s="64" t="s">
        <v>242</v>
      </c>
      <c r="C104" s="65">
        <v>1</v>
      </c>
      <c r="D104" s="65">
        <v>0.85</v>
      </c>
      <c r="E104" s="65">
        <v>1.85</v>
      </c>
    </row>
    <row r="105" spans="1:5" x14ac:dyDescent="0.25">
      <c r="A105" s="63" t="s">
        <v>243</v>
      </c>
      <c r="B105" s="64" t="s">
        <v>244</v>
      </c>
      <c r="C105" s="65">
        <v>1</v>
      </c>
      <c r="D105" s="65">
        <v>0.85</v>
      </c>
      <c r="E105" s="65">
        <v>1.85</v>
      </c>
    </row>
    <row r="106" spans="1:5" x14ac:dyDescent="0.25">
      <c r="A106" s="63" t="s">
        <v>245</v>
      </c>
      <c r="B106" s="64" t="s">
        <v>246</v>
      </c>
      <c r="C106" s="65">
        <v>1</v>
      </c>
      <c r="D106" s="65">
        <v>0.85</v>
      </c>
      <c r="E106" s="65">
        <v>1.85</v>
      </c>
    </row>
    <row r="107" spans="1:5" x14ac:dyDescent="0.25">
      <c r="A107" s="63" t="s">
        <v>247</v>
      </c>
      <c r="B107" s="64" t="s">
        <v>248</v>
      </c>
      <c r="C107" s="65">
        <v>1.5</v>
      </c>
      <c r="D107" s="65">
        <v>1.1000000000000001</v>
      </c>
      <c r="E107" s="65">
        <v>2.6</v>
      </c>
    </row>
    <row r="108" spans="1:5" x14ac:dyDescent="0.25">
      <c r="A108" s="63" t="s">
        <v>249</v>
      </c>
      <c r="B108" s="64" t="s">
        <v>250</v>
      </c>
      <c r="C108" s="65">
        <v>0.5</v>
      </c>
      <c r="D108" s="65">
        <v>0.4</v>
      </c>
      <c r="E108" s="65">
        <v>0.9</v>
      </c>
    </row>
    <row r="109" spans="1:5" x14ac:dyDescent="0.25">
      <c r="A109" s="63" t="s">
        <v>251</v>
      </c>
      <c r="B109" s="64" t="s">
        <v>252</v>
      </c>
      <c r="C109" s="65">
        <v>0.5</v>
      </c>
      <c r="D109" s="65">
        <v>0.4</v>
      </c>
      <c r="E109" s="65">
        <v>0.9</v>
      </c>
    </row>
    <row r="110" spans="1:5" x14ac:dyDescent="0.25">
      <c r="A110" s="63" t="s">
        <v>253</v>
      </c>
      <c r="B110" s="64" t="s">
        <v>254</v>
      </c>
      <c r="C110" s="65">
        <v>0.5</v>
      </c>
      <c r="D110" s="65">
        <v>0.4</v>
      </c>
      <c r="E110" s="65">
        <v>0.9</v>
      </c>
    </row>
    <row r="111" spans="1:5" x14ac:dyDescent="0.25">
      <c r="A111" s="63" t="s">
        <v>255</v>
      </c>
      <c r="B111" s="64" t="s">
        <v>256</v>
      </c>
      <c r="C111" s="65">
        <v>0.5</v>
      </c>
      <c r="D111" s="65">
        <v>0.4</v>
      </c>
      <c r="E111" s="65">
        <v>0.9</v>
      </c>
    </row>
    <row r="112" spans="1:5" x14ac:dyDescent="0.25">
      <c r="A112" s="63" t="s">
        <v>257</v>
      </c>
      <c r="B112" s="64" t="s">
        <v>258</v>
      </c>
      <c r="C112" s="65">
        <v>1.5</v>
      </c>
      <c r="D112" s="65">
        <v>1.1000000000000001</v>
      </c>
      <c r="E112" s="65">
        <v>2.6</v>
      </c>
    </row>
    <row r="113" spans="1:5" x14ac:dyDescent="0.25">
      <c r="A113" s="63" t="s">
        <v>259</v>
      </c>
      <c r="B113" s="64" t="s">
        <v>260</v>
      </c>
      <c r="C113" s="65">
        <v>0.8</v>
      </c>
      <c r="D113" s="65">
        <v>0.7</v>
      </c>
      <c r="E113" s="65">
        <v>1.5</v>
      </c>
    </row>
    <row r="114" spans="1:5" x14ac:dyDescent="0.25">
      <c r="A114" s="63" t="s">
        <v>261</v>
      </c>
      <c r="B114" s="64" t="s">
        <v>262</v>
      </c>
      <c r="C114" s="65">
        <v>0.8</v>
      </c>
      <c r="D114" s="65">
        <v>0.7</v>
      </c>
      <c r="E114" s="65">
        <v>1.5</v>
      </c>
    </row>
    <row r="115" spans="1:5" x14ac:dyDescent="0.25">
      <c r="A115" s="63" t="s">
        <v>263</v>
      </c>
      <c r="B115" s="64" t="s">
        <v>264</v>
      </c>
      <c r="C115" s="65">
        <v>1.5</v>
      </c>
      <c r="D115" s="65">
        <v>1.1000000000000001</v>
      </c>
      <c r="E115" s="65">
        <v>2.6</v>
      </c>
    </row>
    <row r="116" spans="1:5" x14ac:dyDescent="0.25">
      <c r="A116" s="63" t="s">
        <v>265</v>
      </c>
      <c r="B116" s="64" t="s">
        <v>266</v>
      </c>
      <c r="C116" s="65">
        <v>1.5</v>
      </c>
      <c r="D116" s="65">
        <v>1.1000000000000001</v>
      </c>
      <c r="E116" s="65">
        <v>2.6</v>
      </c>
    </row>
    <row r="117" spans="1:5" x14ac:dyDescent="0.25">
      <c r="A117" s="63" t="s">
        <v>267</v>
      </c>
      <c r="B117" s="64" t="s">
        <v>268</v>
      </c>
      <c r="C117" s="65">
        <v>1.5</v>
      </c>
      <c r="D117" s="65">
        <v>1.1000000000000001</v>
      </c>
      <c r="E117" s="65">
        <v>2.6</v>
      </c>
    </row>
    <row r="118" spans="1:5" x14ac:dyDescent="0.25">
      <c r="A118" s="63" t="s">
        <v>269</v>
      </c>
      <c r="B118" s="64" t="s">
        <v>270</v>
      </c>
      <c r="C118" s="65">
        <v>2.25</v>
      </c>
      <c r="D118" s="65">
        <v>2.9</v>
      </c>
      <c r="E118" s="65">
        <v>5.15</v>
      </c>
    </row>
    <row r="119" spans="1:5" x14ac:dyDescent="0.25">
      <c r="A119" s="63" t="s">
        <v>271</v>
      </c>
      <c r="B119" s="64" t="s">
        <v>272</v>
      </c>
      <c r="C119" s="65">
        <v>2.25</v>
      </c>
      <c r="D119" s="65">
        <v>2.9</v>
      </c>
      <c r="E119" s="65">
        <v>5.15</v>
      </c>
    </row>
    <row r="120" spans="1:5" x14ac:dyDescent="0.25">
      <c r="A120" s="63" t="s">
        <v>273</v>
      </c>
      <c r="B120" s="64" t="s">
        <v>274</v>
      </c>
      <c r="C120" s="65">
        <v>2.25</v>
      </c>
      <c r="D120" s="65">
        <v>2.9</v>
      </c>
      <c r="E120" s="65">
        <v>5.15</v>
      </c>
    </row>
    <row r="121" spans="1:5" x14ac:dyDescent="0.25">
      <c r="A121" s="63" t="s">
        <v>275</v>
      </c>
      <c r="B121" s="64" t="s">
        <v>276</v>
      </c>
      <c r="C121" s="65">
        <v>2.25</v>
      </c>
      <c r="D121" s="65">
        <v>2.9</v>
      </c>
      <c r="E121" s="65">
        <v>5.15</v>
      </c>
    </row>
    <row r="122" spans="1:5" x14ac:dyDescent="0.25">
      <c r="A122" s="63" t="s">
        <v>277</v>
      </c>
      <c r="B122" s="64" t="s">
        <v>278</v>
      </c>
      <c r="C122" s="65">
        <v>2.1</v>
      </c>
      <c r="D122" s="65">
        <v>2</v>
      </c>
      <c r="E122" s="65">
        <v>4.0999999999999996</v>
      </c>
    </row>
    <row r="123" spans="1:5" x14ac:dyDescent="0.25">
      <c r="A123" s="63" t="s">
        <v>279</v>
      </c>
      <c r="B123" s="64" t="s">
        <v>280</v>
      </c>
      <c r="C123" s="65">
        <v>2.1</v>
      </c>
      <c r="D123" s="65">
        <v>2</v>
      </c>
      <c r="E123" s="65">
        <v>4.0999999999999996</v>
      </c>
    </row>
    <row r="124" spans="1:5" x14ac:dyDescent="0.25">
      <c r="A124" s="63" t="s">
        <v>281</v>
      </c>
      <c r="B124" s="64" t="s">
        <v>282</v>
      </c>
      <c r="C124" s="65">
        <v>2</v>
      </c>
      <c r="D124" s="65">
        <v>1.5</v>
      </c>
      <c r="E124" s="65">
        <v>3.5</v>
      </c>
    </row>
    <row r="125" spans="1:5" x14ac:dyDescent="0.25">
      <c r="A125" s="63" t="s">
        <v>283</v>
      </c>
      <c r="B125" s="64" t="s">
        <v>284</v>
      </c>
      <c r="C125" s="65">
        <v>2</v>
      </c>
      <c r="D125" s="65">
        <v>1.5</v>
      </c>
      <c r="E125" s="65">
        <v>3.5</v>
      </c>
    </row>
    <row r="126" spans="1:5" x14ac:dyDescent="0.25">
      <c r="A126" s="63" t="s">
        <v>285</v>
      </c>
      <c r="B126" s="64" t="s">
        <v>286</v>
      </c>
      <c r="C126" s="65">
        <v>1</v>
      </c>
      <c r="D126" s="65">
        <v>1.05</v>
      </c>
      <c r="E126" s="65">
        <v>2.0499999999999998</v>
      </c>
    </row>
    <row r="127" spans="1:5" x14ac:dyDescent="0.25">
      <c r="A127" s="63" t="s">
        <v>287</v>
      </c>
      <c r="B127" s="64" t="s">
        <v>288</v>
      </c>
      <c r="C127" s="65">
        <v>1</v>
      </c>
      <c r="D127" s="65">
        <v>1.05</v>
      </c>
      <c r="E127" s="65">
        <v>2.0499999999999998</v>
      </c>
    </row>
    <row r="128" spans="1:5" x14ac:dyDescent="0.25">
      <c r="A128" s="63" t="s">
        <v>289</v>
      </c>
      <c r="B128" s="64" t="s">
        <v>290</v>
      </c>
      <c r="C128" s="65">
        <v>1</v>
      </c>
      <c r="D128" s="65">
        <v>1.05</v>
      </c>
      <c r="E128" s="65">
        <v>2.0499999999999998</v>
      </c>
    </row>
    <row r="129" spans="1:5" x14ac:dyDescent="0.25">
      <c r="A129" s="63" t="s">
        <v>291</v>
      </c>
      <c r="B129" s="64" t="s">
        <v>292</v>
      </c>
      <c r="C129" s="65">
        <v>1</v>
      </c>
      <c r="D129" s="65">
        <v>1.05</v>
      </c>
      <c r="E129" s="65">
        <v>2.0499999999999998</v>
      </c>
    </row>
    <row r="130" spans="1:5" x14ac:dyDescent="0.25">
      <c r="A130" s="63" t="s">
        <v>293</v>
      </c>
      <c r="B130" s="64" t="s">
        <v>294</v>
      </c>
      <c r="C130" s="65">
        <v>1</v>
      </c>
      <c r="D130" s="65">
        <v>1.05</v>
      </c>
      <c r="E130" s="65">
        <v>2.0499999999999998</v>
      </c>
    </row>
    <row r="131" spans="1:5" x14ac:dyDescent="0.25">
      <c r="A131" s="63" t="s">
        <v>295</v>
      </c>
      <c r="B131" s="64" t="s">
        <v>296</v>
      </c>
      <c r="C131" s="65">
        <v>1</v>
      </c>
      <c r="D131" s="65">
        <v>1</v>
      </c>
      <c r="E131" s="65">
        <v>2</v>
      </c>
    </row>
    <row r="132" spans="1:5" x14ac:dyDescent="0.25">
      <c r="A132" s="63" t="s">
        <v>297</v>
      </c>
      <c r="B132" s="64" t="s">
        <v>298</v>
      </c>
      <c r="C132" s="65">
        <v>1</v>
      </c>
      <c r="D132" s="65">
        <v>1</v>
      </c>
      <c r="E132" s="65">
        <v>2</v>
      </c>
    </row>
    <row r="133" spans="1:5" x14ac:dyDescent="0.25">
      <c r="A133" s="63" t="s">
        <v>299</v>
      </c>
      <c r="B133" s="64" t="s">
        <v>300</v>
      </c>
      <c r="C133" s="65">
        <v>1</v>
      </c>
      <c r="D133" s="65">
        <v>1</v>
      </c>
      <c r="E133" s="65">
        <v>2</v>
      </c>
    </row>
    <row r="134" spans="1:5" x14ac:dyDescent="0.25">
      <c r="A134" s="63" t="s">
        <v>301</v>
      </c>
      <c r="B134" s="64" t="s">
        <v>302</v>
      </c>
      <c r="C134" s="65">
        <v>1</v>
      </c>
      <c r="D134" s="65">
        <v>1</v>
      </c>
      <c r="E134" s="65">
        <v>2</v>
      </c>
    </row>
    <row r="135" spans="1:5" x14ac:dyDescent="0.25">
      <c r="A135" s="63" t="s">
        <v>303</v>
      </c>
      <c r="B135" s="64" t="s">
        <v>304</v>
      </c>
      <c r="C135" s="65">
        <v>1</v>
      </c>
      <c r="D135" s="65">
        <v>1</v>
      </c>
      <c r="E135" s="65">
        <v>2</v>
      </c>
    </row>
    <row r="136" spans="1:5" x14ac:dyDescent="0.25">
      <c r="A136" s="63" t="s">
        <v>305</v>
      </c>
      <c r="B136" s="64" t="s">
        <v>306</v>
      </c>
      <c r="C136" s="65">
        <v>1.45</v>
      </c>
      <c r="D136" s="65">
        <v>1.9</v>
      </c>
      <c r="E136" s="65">
        <v>3.35</v>
      </c>
    </row>
    <row r="137" spans="1:5" x14ac:dyDescent="0.25">
      <c r="A137" s="63" t="s">
        <v>307</v>
      </c>
      <c r="B137" s="64" t="s">
        <v>308</v>
      </c>
      <c r="C137" s="65">
        <v>1.45</v>
      </c>
      <c r="D137" s="65">
        <v>1.9</v>
      </c>
      <c r="E137" s="65">
        <v>3.35</v>
      </c>
    </row>
    <row r="138" spans="1:5" x14ac:dyDescent="0.25">
      <c r="A138" s="63" t="s">
        <v>309</v>
      </c>
      <c r="B138" s="64" t="s">
        <v>310</v>
      </c>
      <c r="C138" s="65">
        <v>1.6</v>
      </c>
      <c r="D138" s="65">
        <v>1.4</v>
      </c>
      <c r="E138" s="65">
        <v>3</v>
      </c>
    </row>
    <row r="139" spans="1:5" x14ac:dyDescent="0.25">
      <c r="A139" s="63" t="s">
        <v>311</v>
      </c>
      <c r="B139" s="64" t="s">
        <v>312</v>
      </c>
      <c r="C139" s="65">
        <v>1.6</v>
      </c>
      <c r="D139" s="65">
        <v>1.4</v>
      </c>
      <c r="E139" s="65">
        <v>3</v>
      </c>
    </row>
    <row r="140" spans="1:5" x14ac:dyDescent="0.25">
      <c r="A140" s="63" t="s">
        <v>313</v>
      </c>
      <c r="B140" s="64" t="s">
        <v>314</v>
      </c>
      <c r="C140" s="65">
        <v>1.6</v>
      </c>
      <c r="D140" s="65">
        <v>1.4</v>
      </c>
      <c r="E140" s="65">
        <v>3</v>
      </c>
    </row>
    <row r="141" spans="1:5" x14ac:dyDescent="0.25">
      <c r="A141" s="63" t="s">
        <v>315</v>
      </c>
      <c r="B141" s="64" t="s">
        <v>316</v>
      </c>
      <c r="C141" s="65">
        <v>1.6</v>
      </c>
      <c r="D141" s="65">
        <v>1.4</v>
      </c>
      <c r="E141" s="65">
        <v>3</v>
      </c>
    </row>
    <row r="142" spans="1:5" x14ac:dyDescent="0.25">
      <c r="A142" s="63" t="s">
        <v>317</v>
      </c>
      <c r="B142" s="64" t="s">
        <v>318</v>
      </c>
      <c r="C142" s="65">
        <v>1.6</v>
      </c>
      <c r="D142" s="65">
        <v>1.4</v>
      </c>
      <c r="E142" s="65">
        <v>3</v>
      </c>
    </row>
    <row r="143" spans="1:5" x14ac:dyDescent="0.25">
      <c r="A143" s="63" t="s">
        <v>319</v>
      </c>
      <c r="B143" s="64" t="s">
        <v>320</v>
      </c>
      <c r="C143" s="65">
        <v>1.6</v>
      </c>
      <c r="D143" s="65">
        <v>1.4</v>
      </c>
      <c r="E143" s="65">
        <v>3</v>
      </c>
    </row>
    <row r="144" spans="1:5" x14ac:dyDescent="0.25">
      <c r="A144" s="63" t="s">
        <v>321</v>
      </c>
      <c r="B144" s="64" t="s">
        <v>322</v>
      </c>
      <c r="C144" s="65">
        <v>1.6</v>
      </c>
      <c r="D144" s="65">
        <v>1.4</v>
      </c>
      <c r="E144" s="65">
        <v>3</v>
      </c>
    </row>
    <row r="145" spans="1:5" x14ac:dyDescent="0.25">
      <c r="A145" s="63" t="s">
        <v>323</v>
      </c>
      <c r="B145" s="64" t="s">
        <v>324</v>
      </c>
      <c r="C145" s="65">
        <v>1.6</v>
      </c>
      <c r="D145" s="65">
        <v>1.4</v>
      </c>
      <c r="E145" s="65">
        <v>3</v>
      </c>
    </row>
    <row r="146" spans="1:5" x14ac:dyDescent="0.25">
      <c r="A146" s="63" t="s">
        <v>325</v>
      </c>
      <c r="B146" s="64" t="s">
        <v>326</v>
      </c>
      <c r="C146" s="65">
        <v>1.6</v>
      </c>
      <c r="D146" s="65">
        <v>1.4</v>
      </c>
      <c r="E146" s="65">
        <v>3</v>
      </c>
    </row>
    <row r="147" spans="1:5" x14ac:dyDescent="0.25">
      <c r="A147" s="63" t="s">
        <v>327</v>
      </c>
      <c r="B147" s="64" t="s">
        <v>328</v>
      </c>
      <c r="C147" s="65">
        <v>1.5</v>
      </c>
      <c r="D147" s="65">
        <v>1.2</v>
      </c>
      <c r="E147" s="65">
        <v>2.7</v>
      </c>
    </row>
    <row r="148" spans="1:5" x14ac:dyDescent="0.25">
      <c r="A148" s="63" t="s">
        <v>329</v>
      </c>
      <c r="B148" s="64" t="s">
        <v>330</v>
      </c>
      <c r="C148" s="65">
        <v>1.5</v>
      </c>
      <c r="D148" s="65">
        <v>1.2</v>
      </c>
      <c r="E148" s="65">
        <v>2.7</v>
      </c>
    </row>
    <row r="149" spans="1:5" x14ac:dyDescent="0.25">
      <c r="A149" s="63" t="s">
        <v>331</v>
      </c>
      <c r="B149" s="64" t="s">
        <v>332</v>
      </c>
      <c r="C149" s="65">
        <v>1.6</v>
      </c>
      <c r="D149" s="65">
        <v>1.4</v>
      </c>
      <c r="E149" s="65">
        <v>3</v>
      </c>
    </row>
    <row r="150" spans="1:5" x14ac:dyDescent="0.25">
      <c r="A150" s="63" t="s">
        <v>333</v>
      </c>
      <c r="B150" s="64" t="s">
        <v>334</v>
      </c>
      <c r="C150" s="65">
        <v>1.6</v>
      </c>
      <c r="D150" s="65">
        <v>1.4</v>
      </c>
      <c r="E150" s="65">
        <v>3</v>
      </c>
    </row>
    <row r="151" spans="1:5" x14ac:dyDescent="0.25">
      <c r="A151" s="63" t="s">
        <v>335</v>
      </c>
      <c r="B151" s="64" t="s">
        <v>336</v>
      </c>
      <c r="C151" s="65">
        <v>1.6</v>
      </c>
      <c r="D151" s="65">
        <v>1.4</v>
      </c>
      <c r="E151" s="65">
        <v>3</v>
      </c>
    </row>
    <row r="152" spans="1:5" x14ac:dyDescent="0.25">
      <c r="A152" s="63" t="s">
        <v>337</v>
      </c>
      <c r="B152" s="64" t="s">
        <v>338</v>
      </c>
      <c r="C152" s="65">
        <v>1.6</v>
      </c>
      <c r="D152" s="65">
        <v>1.4</v>
      </c>
      <c r="E152" s="65">
        <v>3</v>
      </c>
    </row>
    <row r="153" spans="1:5" x14ac:dyDescent="0.25">
      <c r="A153" s="63" t="s">
        <v>339</v>
      </c>
      <c r="B153" s="64" t="s">
        <v>340</v>
      </c>
      <c r="C153" s="65">
        <v>1.5</v>
      </c>
      <c r="D153" s="65">
        <v>1.2</v>
      </c>
      <c r="E153" s="65">
        <v>2.7</v>
      </c>
    </row>
    <row r="154" spans="1:5" x14ac:dyDescent="0.25">
      <c r="A154" s="63" t="s">
        <v>341</v>
      </c>
      <c r="B154" s="64" t="s">
        <v>342</v>
      </c>
      <c r="C154" s="65">
        <v>1.3</v>
      </c>
      <c r="D154" s="65">
        <v>1.1000000000000001</v>
      </c>
      <c r="E154" s="65">
        <v>2.4</v>
      </c>
    </row>
    <row r="155" spans="1:5" x14ac:dyDescent="0.25">
      <c r="A155" s="63" t="s">
        <v>343</v>
      </c>
      <c r="B155" s="64" t="s">
        <v>344</v>
      </c>
      <c r="C155" s="65">
        <v>1.3</v>
      </c>
      <c r="D155" s="65">
        <v>1.1000000000000001</v>
      </c>
      <c r="E155" s="65">
        <v>2.4</v>
      </c>
    </row>
    <row r="156" spans="1:5" x14ac:dyDescent="0.25">
      <c r="A156" s="63" t="s">
        <v>345</v>
      </c>
      <c r="B156" s="64" t="s">
        <v>346</v>
      </c>
      <c r="C156" s="65">
        <v>1.75</v>
      </c>
      <c r="D156" s="65">
        <v>1.25</v>
      </c>
      <c r="E156" s="65">
        <v>3</v>
      </c>
    </row>
    <row r="157" spans="1:5" x14ac:dyDescent="0.25">
      <c r="A157" s="63" t="s">
        <v>347</v>
      </c>
      <c r="B157" s="64" t="s">
        <v>348</v>
      </c>
      <c r="C157" s="65">
        <v>1.75</v>
      </c>
      <c r="D157" s="65">
        <v>1.25</v>
      </c>
      <c r="E157" s="65">
        <v>3</v>
      </c>
    </row>
    <row r="158" spans="1:5" x14ac:dyDescent="0.25">
      <c r="A158" s="63" t="s">
        <v>349</v>
      </c>
      <c r="B158" s="64" t="s">
        <v>350</v>
      </c>
      <c r="C158" s="65">
        <v>1.75</v>
      </c>
      <c r="D158" s="65">
        <v>1.25</v>
      </c>
      <c r="E158" s="65">
        <v>3</v>
      </c>
    </row>
    <row r="159" spans="1:5" x14ac:dyDescent="0.25">
      <c r="A159" s="63" t="s">
        <v>351</v>
      </c>
      <c r="B159" s="64" t="s">
        <v>352</v>
      </c>
      <c r="C159" s="65">
        <v>1.75</v>
      </c>
      <c r="D159" s="65">
        <v>1.25</v>
      </c>
      <c r="E159" s="65">
        <v>3</v>
      </c>
    </row>
    <row r="160" spans="1:5" x14ac:dyDescent="0.25">
      <c r="A160" s="63" t="s">
        <v>353</v>
      </c>
      <c r="B160" s="64" t="s">
        <v>354</v>
      </c>
      <c r="C160" s="65">
        <v>1.75</v>
      </c>
      <c r="D160" s="65">
        <v>1.25</v>
      </c>
      <c r="E160" s="65">
        <v>3</v>
      </c>
    </row>
    <row r="161" spans="1:5" x14ac:dyDescent="0.25">
      <c r="A161" s="63" t="s">
        <v>355</v>
      </c>
      <c r="B161" s="64" t="s">
        <v>356</v>
      </c>
      <c r="C161" s="65">
        <v>1.75</v>
      </c>
      <c r="D161" s="65">
        <v>1.25</v>
      </c>
      <c r="E161" s="65">
        <v>3</v>
      </c>
    </row>
    <row r="162" spans="1:5" x14ac:dyDescent="0.25">
      <c r="A162" s="63" t="s">
        <v>357</v>
      </c>
      <c r="B162" s="64" t="s">
        <v>358</v>
      </c>
      <c r="C162" s="65">
        <v>1.6</v>
      </c>
      <c r="D162" s="65">
        <v>1.5</v>
      </c>
      <c r="E162" s="65">
        <v>3.1</v>
      </c>
    </row>
    <row r="163" spans="1:5" x14ac:dyDescent="0.25">
      <c r="A163" s="63" t="s">
        <v>359</v>
      </c>
      <c r="B163" s="64" t="s">
        <v>360</v>
      </c>
      <c r="C163" s="65">
        <v>1.6</v>
      </c>
      <c r="D163" s="65">
        <v>1.5</v>
      </c>
      <c r="E163" s="65">
        <v>3.1</v>
      </c>
    </row>
    <row r="164" spans="1:5" x14ac:dyDescent="0.25">
      <c r="A164" s="63" t="s">
        <v>361</v>
      </c>
      <c r="B164" s="64" t="s">
        <v>362</v>
      </c>
      <c r="C164" s="65">
        <v>1.6</v>
      </c>
      <c r="D164" s="65">
        <v>1.5</v>
      </c>
      <c r="E164" s="65">
        <v>3.1</v>
      </c>
    </row>
    <row r="165" spans="1:5" x14ac:dyDescent="0.25">
      <c r="A165" s="63" t="s">
        <v>363</v>
      </c>
      <c r="B165" s="64" t="s">
        <v>364</v>
      </c>
      <c r="C165" s="65">
        <v>1.6</v>
      </c>
      <c r="D165" s="65">
        <v>1.5</v>
      </c>
      <c r="E165" s="65">
        <v>3.1</v>
      </c>
    </row>
    <row r="166" spans="1:5" x14ac:dyDescent="0.25">
      <c r="A166" s="63" t="s">
        <v>365</v>
      </c>
      <c r="B166" s="64" t="s">
        <v>366</v>
      </c>
      <c r="C166" s="65">
        <v>1.6</v>
      </c>
      <c r="D166" s="65">
        <v>1.5</v>
      </c>
      <c r="E166" s="65">
        <v>3.1</v>
      </c>
    </row>
    <row r="167" spans="1:5" x14ac:dyDescent="0.25">
      <c r="A167" s="63" t="s">
        <v>367</v>
      </c>
      <c r="B167" s="64" t="s">
        <v>368</v>
      </c>
      <c r="C167" s="65">
        <v>1.6</v>
      </c>
      <c r="D167" s="65">
        <v>1.5</v>
      </c>
      <c r="E167" s="65">
        <v>3.1</v>
      </c>
    </row>
    <row r="168" spans="1:5" x14ac:dyDescent="0.25">
      <c r="A168" s="63" t="s">
        <v>369</v>
      </c>
      <c r="B168" s="64" t="s">
        <v>370</v>
      </c>
      <c r="C168" s="65">
        <v>1.6</v>
      </c>
      <c r="D168" s="65">
        <v>1.5</v>
      </c>
      <c r="E168" s="65">
        <v>3.1</v>
      </c>
    </row>
    <row r="169" spans="1:5" x14ac:dyDescent="0.25">
      <c r="A169" s="63" t="s">
        <v>371</v>
      </c>
      <c r="B169" s="64" t="s">
        <v>372</v>
      </c>
      <c r="C169" s="65">
        <v>2.1</v>
      </c>
      <c r="D169" s="65">
        <v>2</v>
      </c>
      <c r="E169" s="65">
        <v>4.0999999999999996</v>
      </c>
    </row>
    <row r="170" spans="1:5" x14ac:dyDescent="0.25">
      <c r="A170" s="63" t="s">
        <v>373</v>
      </c>
      <c r="B170" s="64" t="s">
        <v>374</v>
      </c>
      <c r="C170" s="65">
        <v>1.6</v>
      </c>
      <c r="D170" s="65">
        <v>1.5</v>
      </c>
      <c r="E170" s="65">
        <v>3.1</v>
      </c>
    </row>
    <row r="171" spans="1:5" x14ac:dyDescent="0.25">
      <c r="A171" s="63" t="s">
        <v>375</v>
      </c>
      <c r="B171" s="64" t="s">
        <v>376</v>
      </c>
      <c r="C171" s="65">
        <v>1.6</v>
      </c>
      <c r="D171" s="65">
        <v>1.5</v>
      </c>
      <c r="E171" s="65">
        <v>3.1</v>
      </c>
    </row>
    <row r="172" spans="1:5" x14ac:dyDescent="0.25">
      <c r="A172" s="63" t="s">
        <v>377</v>
      </c>
      <c r="B172" s="64" t="s">
        <v>378</v>
      </c>
      <c r="C172" s="65">
        <v>1.6</v>
      </c>
      <c r="D172" s="65">
        <v>1.5</v>
      </c>
      <c r="E172" s="65">
        <v>3.1</v>
      </c>
    </row>
    <row r="173" spans="1:5" x14ac:dyDescent="0.25">
      <c r="A173" s="63" t="s">
        <v>379</v>
      </c>
      <c r="B173" s="64" t="s">
        <v>380</v>
      </c>
      <c r="C173" s="65">
        <v>1.6</v>
      </c>
      <c r="D173" s="65">
        <v>1.5</v>
      </c>
      <c r="E173" s="65">
        <v>3.1</v>
      </c>
    </row>
    <row r="174" spans="1:5" x14ac:dyDescent="0.25">
      <c r="A174" s="63" t="s">
        <v>381</v>
      </c>
      <c r="B174" s="64" t="s">
        <v>382</v>
      </c>
      <c r="C174" s="65">
        <v>1.6</v>
      </c>
      <c r="D174" s="65">
        <v>1.5</v>
      </c>
      <c r="E174" s="65">
        <v>3.1</v>
      </c>
    </row>
    <row r="175" spans="1:5" x14ac:dyDescent="0.25">
      <c r="A175" s="63" t="s">
        <v>383</v>
      </c>
      <c r="B175" s="64" t="s">
        <v>384</v>
      </c>
      <c r="C175" s="65">
        <v>2.1</v>
      </c>
      <c r="D175" s="65">
        <v>2</v>
      </c>
      <c r="E175" s="65">
        <v>4.0999999999999996</v>
      </c>
    </row>
    <row r="176" spans="1:5" x14ac:dyDescent="0.25">
      <c r="A176" s="63" t="s">
        <v>385</v>
      </c>
      <c r="B176" s="64" t="s">
        <v>386</v>
      </c>
      <c r="C176" s="65">
        <v>2.1</v>
      </c>
      <c r="D176" s="65">
        <v>2</v>
      </c>
      <c r="E176" s="65">
        <v>4.0999999999999996</v>
      </c>
    </row>
    <row r="177" spans="1:5" x14ac:dyDescent="0.25">
      <c r="A177" s="63" t="s">
        <v>387</v>
      </c>
      <c r="B177" s="64" t="s">
        <v>388</v>
      </c>
      <c r="C177" s="65">
        <v>2.1</v>
      </c>
      <c r="D177" s="65">
        <v>2</v>
      </c>
      <c r="E177" s="65">
        <v>4.0999999999999996</v>
      </c>
    </row>
    <row r="178" spans="1:5" x14ac:dyDescent="0.25">
      <c r="A178" s="63" t="s">
        <v>389</v>
      </c>
      <c r="B178" s="64" t="s">
        <v>390</v>
      </c>
      <c r="C178" s="65">
        <v>2.1</v>
      </c>
      <c r="D178" s="65">
        <v>2</v>
      </c>
      <c r="E178" s="65">
        <v>4.0999999999999996</v>
      </c>
    </row>
    <row r="179" spans="1:5" x14ac:dyDescent="0.25">
      <c r="A179" s="63" t="s">
        <v>391</v>
      </c>
      <c r="B179" s="64" t="s">
        <v>392</v>
      </c>
      <c r="C179" s="65">
        <v>2.1</v>
      </c>
      <c r="D179" s="65">
        <v>2</v>
      </c>
      <c r="E179" s="65">
        <v>4.0999999999999996</v>
      </c>
    </row>
    <row r="180" spans="1:5" x14ac:dyDescent="0.25">
      <c r="A180" s="63" t="s">
        <v>393</v>
      </c>
      <c r="B180" s="64" t="s">
        <v>394</v>
      </c>
      <c r="C180" s="65">
        <v>2.1</v>
      </c>
      <c r="D180" s="65">
        <v>2</v>
      </c>
      <c r="E180" s="65">
        <v>4.0999999999999996</v>
      </c>
    </row>
    <row r="181" spans="1:5" x14ac:dyDescent="0.25">
      <c r="A181" s="63" t="s">
        <v>395</v>
      </c>
      <c r="B181" s="64" t="s">
        <v>396</v>
      </c>
      <c r="C181" s="65">
        <v>2.1</v>
      </c>
      <c r="D181" s="65">
        <v>2</v>
      </c>
      <c r="E181" s="65">
        <v>4.0999999999999996</v>
      </c>
    </row>
    <row r="182" spans="1:5" x14ac:dyDescent="0.25">
      <c r="A182" s="63" t="s">
        <v>397</v>
      </c>
      <c r="B182" s="64" t="s">
        <v>398</v>
      </c>
      <c r="C182" s="65">
        <v>2.1</v>
      </c>
      <c r="D182" s="65">
        <v>2</v>
      </c>
      <c r="E182" s="65">
        <v>4.0999999999999996</v>
      </c>
    </row>
    <row r="183" spans="1:5" x14ac:dyDescent="0.25">
      <c r="A183" s="63" t="s">
        <v>399</v>
      </c>
      <c r="B183" s="64" t="s">
        <v>400</v>
      </c>
      <c r="C183" s="65">
        <v>2.75</v>
      </c>
      <c r="D183" s="65">
        <v>3.35</v>
      </c>
      <c r="E183" s="65">
        <v>6.1</v>
      </c>
    </row>
    <row r="184" spans="1:5" x14ac:dyDescent="0.25">
      <c r="A184" s="63" t="s">
        <v>401</v>
      </c>
      <c r="B184" s="64" t="s">
        <v>402</v>
      </c>
      <c r="C184" s="65">
        <v>2.1</v>
      </c>
      <c r="D184" s="65">
        <v>2</v>
      </c>
      <c r="E184" s="65">
        <v>4.0999999999999996</v>
      </c>
    </row>
    <row r="185" spans="1:5" x14ac:dyDescent="0.25">
      <c r="A185" s="63" t="s">
        <v>403</v>
      </c>
      <c r="B185" s="64" t="s">
        <v>404</v>
      </c>
      <c r="C185" s="65">
        <v>2.1</v>
      </c>
      <c r="D185" s="65">
        <v>2</v>
      </c>
      <c r="E185" s="65">
        <v>4.0999999999999996</v>
      </c>
    </row>
    <row r="186" spans="1:5" x14ac:dyDescent="0.25">
      <c r="A186" s="63" t="s">
        <v>405</v>
      </c>
      <c r="B186" s="64" t="s">
        <v>406</v>
      </c>
      <c r="C186" s="65">
        <v>2</v>
      </c>
      <c r="D186" s="65">
        <v>1.85</v>
      </c>
      <c r="E186" s="65">
        <v>3.85</v>
      </c>
    </row>
    <row r="187" spans="1:5" x14ac:dyDescent="0.25">
      <c r="A187" s="63" t="s">
        <v>407</v>
      </c>
      <c r="B187" s="64" t="s">
        <v>408</v>
      </c>
      <c r="C187" s="65">
        <v>2</v>
      </c>
      <c r="D187" s="65">
        <v>1.85</v>
      </c>
      <c r="E187" s="65">
        <v>3.85</v>
      </c>
    </row>
    <row r="188" spans="1:5" x14ac:dyDescent="0.25">
      <c r="A188" s="63" t="s">
        <v>409</v>
      </c>
      <c r="B188" s="64" t="s">
        <v>410</v>
      </c>
      <c r="C188" s="65">
        <v>2</v>
      </c>
      <c r="D188" s="65">
        <v>1.85</v>
      </c>
      <c r="E188" s="65">
        <v>3.85</v>
      </c>
    </row>
    <row r="189" spans="1:5" x14ac:dyDescent="0.25">
      <c r="A189" s="63" t="s">
        <v>411</v>
      </c>
      <c r="B189" s="64" t="s">
        <v>412</v>
      </c>
      <c r="C189" s="65">
        <v>2</v>
      </c>
      <c r="D189" s="65">
        <v>1.85</v>
      </c>
      <c r="E189" s="65">
        <v>3.85</v>
      </c>
    </row>
    <row r="190" spans="1:5" x14ac:dyDescent="0.25">
      <c r="A190" s="63" t="s">
        <v>413</v>
      </c>
      <c r="B190" s="64" t="s">
        <v>414</v>
      </c>
      <c r="C190" s="65">
        <v>2</v>
      </c>
      <c r="D190" s="65">
        <v>1.85</v>
      </c>
      <c r="E190" s="65">
        <v>3.85</v>
      </c>
    </row>
    <row r="191" spans="1:5" x14ac:dyDescent="0.25">
      <c r="A191" s="63" t="s">
        <v>415</v>
      </c>
      <c r="B191" s="64" t="s">
        <v>416</v>
      </c>
      <c r="C191" s="65">
        <v>2</v>
      </c>
      <c r="D191" s="65">
        <v>1.85</v>
      </c>
      <c r="E191" s="65">
        <v>3.85</v>
      </c>
    </row>
    <row r="192" spans="1:5" x14ac:dyDescent="0.25">
      <c r="A192" s="63" t="s">
        <v>417</v>
      </c>
      <c r="B192" s="64" t="s">
        <v>418</v>
      </c>
      <c r="C192" s="65">
        <v>2</v>
      </c>
      <c r="D192" s="65">
        <v>1.85</v>
      </c>
      <c r="E192" s="65">
        <v>3.85</v>
      </c>
    </row>
    <row r="193" spans="1:5" x14ac:dyDescent="0.25">
      <c r="A193" s="63" t="s">
        <v>419</v>
      </c>
      <c r="B193" s="64" t="s">
        <v>420</v>
      </c>
      <c r="C193" s="65">
        <v>2</v>
      </c>
      <c r="D193" s="65">
        <v>1.85</v>
      </c>
      <c r="E193" s="65">
        <v>3.85</v>
      </c>
    </row>
    <row r="194" spans="1:5" x14ac:dyDescent="0.25">
      <c r="A194" s="63" t="s">
        <v>421</v>
      </c>
      <c r="B194" s="64" t="s">
        <v>422</v>
      </c>
      <c r="C194" s="65">
        <v>2</v>
      </c>
      <c r="D194" s="65">
        <v>1.85</v>
      </c>
      <c r="E194" s="65">
        <v>3.85</v>
      </c>
    </row>
    <row r="195" spans="1:5" x14ac:dyDescent="0.25">
      <c r="A195" s="63" t="s">
        <v>423</v>
      </c>
      <c r="B195" s="64" t="s">
        <v>424</v>
      </c>
      <c r="C195" s="65">
        <v>2</v>
      </c>
      <c r="D195" s="65">
        <v>1.85</v>
      </c>
      <c r="E195" s="65">
        <v>3.85</v>
      </c>
    </row>
    <row r="196" spans="1:5" x14ac:dyDescent="0.25">
      <c r="A196" s="63" t="s">
        <v>425</v>
      </c>
      <c r="B196" s="64" t="s">
        <v>426</v>
      </c>
      <c r="C196" s="65">
        <v>2</v>
      </c>
      <c r="D196" s="65">
        <v>1.85</v>
      </c>
      <c r="E196" s="65">
        <v>3.85</v>
      </c>
    </row>
    <row r="197" spans="1:5" x14ac:dyDescent="0.25">
      <c r="A197" s="63" t="s">
        <v>427</v>
      </c>
      <c r="B197" s="64" t="s">
        <v>428</v>
      </c>
      <c r="C197" s="65">
        <v>2</v>
      </c>
      <c r="D197" s="65">
        <v>1.85</v>
      </c>
      <c r="E197" s="65">
        <v>3.85</v>
      </c>
    </row>
    <row r="198" spans="1:5" x14ac:dyDescent="0.25">
      <c r="A198" s="63" t="s">
        <v>429</v>
      </c>
      <c r="B198" s="64" t="s">
        <v>430</v>
      </c>
      <c r="C198" s="65">
        <v>2</v>
      </c>
      <c r="D198" s="65">
        <v>1.85</v>
      </c>
      <c r="E198" s="65">
        <v>3.85</v>
      </c>
    </row>
    <row r="199" spans="1:5" x14ac:dyDescent="0.25">
      <c r="A199" s="63" t="s">
        <v>431</v>
      </c>
      <c r="B199" s="64" t="s">
        <v>432</v>
      </c>
      <c r="C199" s="65">
        <v>2</v>
      </c>
      <c r="D199" s="65">
        <v>1.85</v>
      </c>
      <c r="E199" s="65">
        <v>3.85</v>
      </c>
    </row>
    <row r="200" spans="1:5" x14ac:dyDescent="0.25">
      <c r="A200" s="63" t="s">
        <v>433</v>
      </c>
      <c r="B200" s="64" t="s">
        <v>434</v>
      </c>
      <c r="C200" s="65">
        <v>2</v>
      </c>
      <c r="D200" s="65">
        <v>1.85</v>
      </c>
      <c r="E200" s="65">
        <v>3.85</v>
      </c>
    </row>
    <row r="201" spans="1:5" x14ac:dyDescent="0.25">
      <c r="A201" s="63" t="s">
        <v>435</v>
      </c>
      <c r="B201" s="64" t="s">
        <v>436</v>
      </c>
      <c r="C201" s="65">
        <v>2</v>
      </c>
      <c r="D201" s="65">
        <v>1.85</v>
      </c>
      <c r="E201" s="65">
        <v>3.85</v>
      </c>
    </row>
    <row r="202" spans="1:5" x14ac:dyDescent="0.25">
      <c r="A202" s="63" t="s">
        <v>437</v>
      </c>
      <c r="B202" s="64" t="s">
        <v>438</v>
      </c>
      <c r="C202" s="65">
        <v>2</v>
      </c>
      <c r="D202" s="65">
        <v>1.85</v>
      </c>
      <c r="E202" s="65">
        <v>3.85</v>
      </c>
    </row>
    <row r="203" spans="1:5" x14ac:dyDescent="0.25">
      <c r="A203" s="63" t="s">
        <v>439</v>
      </c>
      <c r="B203" s="64" t="s">
        <v>440</v>
      </c>
      <c r="C203" s="65">
        <v>2</v>
      </c>
      <c r="D203" s="65">
        <v>1.85</v>
      </c>
      <c r="E203" s="65">
        <v>3.85</v>
      </c>
    </row>
    <row r="204" spans="1:5" x14ac:dyDescent="0.25">
      <c r="A204" s="63" t="s">
        <v>441</v>
      </c>
      <c r="B204" s="64" t="s">
        <v>442</v>
      </c>
      <c r="C204" s="65">
        <v>2</v>
      </c>
      <c r="D204" s="65">
        <v>1.85</v>
      </c>
      <c r="E204" s="65">
        <v>3.85</v>
      </c>
    </row>
    <row r="205" spans="1:5" x14ac:dyDescent="0.25">
      <c r="A205" s="63" t="s">
        <v>443</v>
      </c>
      <c r="B205" s="64" t="s">
        <v>444</v>
      </c>
      <c r="C205" s="65">
        <v>2</v>
      </c>
      <c r="D205" s="65">
        <v>1.85</v>
      </c>
      <c r="E205" s="65">
        <v>3.85</v>
      </c>
    </row>
    <row r="206" spans="1:5" x14ac:dyDescent="0.25">
      <c r="A206" s="63" t="s">
        <v>445</v>
      </c>
      <c r="B206" s="64" t="s">
        <v>446</v>
      </c>
      <c r="C206" s="65">
        <v>2</v>
      </c>
      <c r="D206" s="65">
        <v>1.85</v>
      </c>
      <c r="E206" s="65">
        <v>3.85</v>
      </c>
    </row>
    <row r="207" spans="1:5" x14ac:dyDescent="0.25">
      <c r="A207" s="63" t="s">
        <v>447</v>
      </c>
      <c r="B207" s="64" t="s">
        <v>448</v>
      </c>
      <c r="C207" s="65">
        <v>2</v>
      </c>
      <c r="D207" s="65">
        <v>1.85</v>
      </c>
      <c r="E207" s="65">
        <v>3.85</v>
      </c>
    </row>
    <row r="208" spans="1:5" x14ac:dyDescent="0.25">
      <c r="A208" s="63" t="s">
        <v>449</v>
      </c>
      <c r="B208" s="64" t="s">
        <v>450</v>
      </c>
      <c r="C208" s="65">
        <v>2</v>
      </c>
      <c r="D208" s="65">
        <v>1.85</v>
      </c>
      <c r="E208" s="65">
        <v>3.85</v>
      </c>
    </row>
    <row r="209" spans="1:5" x14ac:dyDescent="0.25">
      <c r="A209" s="63" t="s">
        <v>451</v>
      </c>
      <c r="B209" s="64" t="s">
        <v>452</v>
      </c>
      <c r="C209" s="65">
        <v>2</v>
      </c>
      <c r="D209" s="65">
        <v>1.85</v>
      </c>
      <c r="E209" s="65">
        <v>3.85</v>
      </c>
    </row>
    <row r="210" spans="1:5" x14ac:dyDescent="0.25">
      <c r="A210" s="63" t="s">
        <v>453</v>
      </c>
      <c r="B210" s="64" t="s">
        <v>454</v>
      </c>
      <c r="C210" s="65">
        <v>2</v>
      </c>
      <c r="D210" s="65">
        <v>1.85</v>
      </c>
      <c r="E210" s="65">
        <v>3.85</v>
      </c>
    </row>
    <row r="211" spans="1:5" x14ac:dyDescent="0.25">
      <c r="A211" s="63" t="s">
        <v>455</v>
      </c>
      <c r="B211" s="64" t="s">
        <v>456</v>
      </c>
      <c r="C211" s="65">
        <v>2</v>
      </c>
      <c r="D211" s="65">
        <v>1.85</v>
      </c>
      <c r="E211" s="65">
        <v>3.85</v>
      </c>
    </row>
    <row r="212" spans="1:5" x14ac:dyDescent="0.25">
      <c r="A212" s="63" t="s">
        <v>457</v>
      </c>
      <c r="B212" s="64" t="s">
        <v>458</v>
      </c>
      <c r="C212" s="65">
        <v>2</v>
      </c>
      <c r="D212" s="65">
        <v>1.85</v>
      </c>
      <c r="E212" s="65">
        <v>3.85</v>
      </c>
    </row>
    <row r="213" spans="1:5" x14ac:dyDescent="0.25">
      <c r="A213" s="63" t="s">
        <v>459</v>
      </c>
      <c r="B213" s="64" t="s">
        <v>460</v>
      </c>
      <c r="C213" s="65">
        <v>2</v>
      </c>
      <c r="D213" s="65">
        <v>1.85</v>
      </c>
      <c r="E213" s="65">
        <v>3.85</v>
      </c>
    </row>
    <row r="214" spans="1:5" x14ac:dyDescent="0.25">
      <c r="A214" s="63" t="s">
        <v>461</v>
      </c>
      <c r="B214" s="64" t="s">
        <v>462</v>
      </c>
      <c r="C214" s="65">
        <v>2</v>
      </c>
      <c r="D214" s="65">
        <v>1.85</v>
      </c>
      <c r="E214" s="65">
        <v>3.85</v>
      </c>
    </row>
    <row r="215" spans="1:5" x14ac:dyDescent="0.25">
      <c r="A215" s="63" t="s">
        <v>463</v>
      </c>
      <c r="B215" s="64" t="s">
        <v>464</v>
      </c>
      <c r="C215" s="65">
        <v>2</v>
      </c>
      <c r="D215" s="65">
        <v>1.85</v>
      </c>
      <c r="E215" s="65">
        <v>3.85</v>
      </c>
    </row>
    <row r="216" spans="1:5" x14ac:dyDescent="0.25">
      <c r="A216" s="63" t="s">
        <v>465</v>
      </c>
      <c r="B216" s="64" t="s">
        <v>466</v>
      </c>
      <c r="C216" s="65">
        <v>2</v>
      </c>
      <c r="D216" s="65">
        <v>1.85</v>
      </c>
      <c r="E216" s="65">
        <v>3.85</v>
      </c>
    </row>
    <row r="217" spans="1:5" x14ac:dyDescent="0.25">
      <c r="A217" s="63" t="s">
        <v>467</v>
      </c>
      <c r="B217" s="64" t="s">
        <v>468</v>
      </c>
      <c r="C217" s="65">
        <v>2</v>
      </c>
      <c r="D217" s="65">
        <v>1.85</v>
      </c>
      <c r="E217" s="65">
        <v>3.85</v>
      </c>
    </row>
    <row r="218" spans="1:5" x14ac:dyDescent="0.25">
      <c r="A218" s="63" t="s">
        <v>469</v>
      </c>
      <c r="B218" s="64" t="s">
        <v>470</v>
      </c>
      <c r="C218" s="65">
        <v>2</v>
      </c>
      <c r="D218" s="65">
        <v>1.85</v>
      </c>
      <c r="E218" s="65">
        <v>3.85</v>
      </c>
    </row>
    <row r="219" spans="1:5" x14ac:dyDescent="0.25">
      <c r="A219" s="63" t="s">
        <v>471</v>
      </c>
      <c r="B219" s="64" t="s">
        <v>472</v>
      </c>
      <c r="C219" s="65">
        <v>1.5</v>
      </c>
      <c r="D219" s="65">
        <v>1.1000000000000001</v>
      </c>
      <c r="E219" s="65">
        <v>2.6</v>
      </c>
    </row>
    <row r="220" spans="1:5" x14ac:dyDescent="0.25">
      <c r="A220" s="63" t="s">
        <v>473</v>
      </c>
      <c r="B220" s="64" t="s">
        <v>474</v>
      </c>
      <c r="C220" s="65">
        <v>1.5</v>
      </c>
      <c r="D220" s="65">
        <v>1.1000000000000001</v>
      </c>
      <c r="E220" s="65">
        <v>2.6</v>
      </c>
    </row>
    <row r="221" spans="1:5" x14ac:dyDescent="0.25">
      <c r="A221" s="63" t="s">
        <v>475</v>
      </c>
      <c r="B221" s="64" t="s">
        <v>476</v>
      </c>
      <c r="C221" s="65">
        <v>1.5</v>
      </c>
      <c r="D221" s="65">
        <v>1.1000000000000001</v>
      </c>
      <c r="E221" s="65">
        <v>2.6</v>
      </c>
    </row>
    <row r="222" spans="1:5" x14ac:dyDescent="0.25">
      <c r="A222" s="63" t="s">
        <v>477</v>
      </c>
      <c r="B222" s="64" t="s">
        <v>478</v>
      </c>
      <c r="C222" s="65">
        <v>1.5</v>
      </c>
      <c r="D222" s="65">
        <v>1.1000000000000001</v>
      </c>
      <c r="E222" s="65">
        <v>2.6</v>
      </c>
    </row>
    <row r="223" spans="1:5" x14ac:dyDescent="0.25">
      <c r="A223" s="63" t="s">
        <v>479</v>
      </c>
      <c r="B223" s="64" t="s">
        <v>480</v>
      </c>
      <c r="C223" s="65">
        <v>1.5</v>
      </c>
      <c r="D223" s="65">
        <v>1.1000000000000001</v>
      </c>
      <c r="E223" s="65">
        <v>2.6</v>
      </c>
    </row>
    <row r="224" spans="1:5" x14ac:dyDescent="0.25">
      <c r="A224" s="63" t="s">
        <v>481</v>
      </c>
      <c r="B224" s="64" t="s">
        <v>482</v>
      </c>
      <c r="C224" s="65">
        <v>1.5</v>
      </c>
      <c r="D224" s="65">
        <v>1.1000000000000001</v>
      </c>
      <c r="E224" s="65">
        <v>2.6</v>
      </c>
    </row>
    <row r="225" spans="1:5" x14ac:dyDescent="0.25">
      <c r="A225" s="63" t="s">
        <v>483</v>
      </c>
      <c r="B225" s="64" t="s">
        <v>484</v>
      </c>
      <c r="C225" s="65">
        <v>1.5</v>
      </c>
      <c r="D225" s="65">
        <v>1.1000000000000001</v>
      </c>
      <c r="E225" s="65">
        <v>2.6</v>
      </c>
    </row>
    <row r="226" spans="1:5" x14ac:dyDescent="0.25">
      <c r="A226" s="63" t="s">
        <v>485</v>
      </c>
      <c r="B226" s="64" t="s">
        <v>486</v>
      </c>
      <c r="C226" s="65">
        <v>1.5</v>
      </c>
      <c r="D226" s="65">
        <v>1.1000000000000001</v>
      </c>
      <c r="E226" s="65">
        <v>2.6</v>
      </c>
    </row>
    <row r="227" spans="1:5" x14ac:dyDescent="0.25">
      <c r="A227" s="63" t="s">
        <v>487</v>
      </c>
      <c r="B227" s="64" t="s">
        <v>488</v>
      </c>
      <c r="C227" s="65">
        <v>1.5</v>
      </c>
      <c r="D227" s="65">
        <v>1.1000000000000001</v>
      </c>
      <c r="E227" s="65">
        <v>2.6</v>
      </c>
    </row>
    <row r="228" spans="1:5" x14ac:dyDescent="0.25">
      <c r="A228" s="63" t="s">
        <v>489</v>
      </c>
      <c r="B228" s="64" t="s">
        <v>490</v>
      </c>
      <c r="C228" s="65">
        <v>1.5</v>
      </c>
      <c r="D228" s="65">
        <v>1.1000000000000001</v>
      </c>
      <c r="E228" s="65">
        <v>2.6</v>
      </c>
    </row>
    <row r="229" spans="1:5" x14ac:dyDescent="0.25">
      <c r="A229" s="63" t="s">
        <v>491</v>
      </c>
      <c r="B229" s="64" t="s">
        <v>492</v>
      </c>
      <c r="C229" s="65">
        <v>1.6</v>
      </c>
      <c r="D229" s="65">
        <v>1.2</v>
      </c>
      <c r="E229" s="65">
        <v>2.8</v>
      </c>
    </row>
    <row r="230" spans="1:5" x14ac:dyDescent="0.25">
      <c r="A230" s="63" t="s">
        <v>493</v>
      </c>
      <c r="B230" s="64" t="s">
        <v>494</v>
      </c>
      <c r="C230" s="65">
        <v>1.6</v>
      </c>
      <c r="D230" s="65">
        <v>1.2</v>
      </c>
      <c r="E230" s="65">
        <v>2.8</v>
      </c>
    </row>
    <row r="231" spans="1:5" x14ac:dyDescent="0.25">
      <c r="A231" s="63" t="s">
        <v>495</v>
      </c>
      <c r="B231" s="64" t="s">
        <v>496</v>
      </c>
      <c r="C231" s="65">
        <v>1.6</v>
      </c>
      <c r="D231" s="65">
        <v>1.2</v>
      </c>
      <c r="E231" s="65">
        <v>2.8</v>
      </c>
    </row>
    <row r="232" spans="1:5" x14ac:dyDescent="0.25">
      <c r="A232" s="63" t="s">
        <v>497</v>
      </c>
      <c r="B232" s="64" t="s">
        <v>498</v>
      </c>
      <c r="C232" s="65">
        <v>1.6</v>
      </c>
      <c r="D232" s="65">
        <v>1.2</v>
      </c>
      <c r="E232" s="65">
        <v>2.8</v>
      </c>
    </row>
    <row r="233" spans="1:5" x14ac:dyDescent="0.25">
      <c r="A233" s="63" t="s">
        <v>499</v>
      </c>
      <c r="B233" s="64" t="s">
        <v>500</v>
      </c>
      <c r="C233" s="65">
        <v>1.6</v>
      </c>
      <c r="D233" s="65">
        <v>1.2</v>
      </c>
      <c r="E233" s="65">
        <v>2.8</v>
      </c>
    </row>
    <row r="234" spans="1:5" x14ac:dyDescent="0.25">
      <c r="A234" s="63" t="s">
        <v>501</v>
      </c>
      <c r="B234" s="64" t="s">
        <v>502</v>
      </c>
      <c r="C234" s="65">
        <v>1.6</v>
      </c>
      <c r="D234" s="65">
        <v>1.2</v>
      </c>
      <c r="E234" s="65">
        <v>2.8</v>
      </c>
    </row>
    <row r="235" spans="1:5" x14ac:dyDescent="0.25">
      <c r="A235" s="63" t="s">
        <v>503</v>
      </c>
      <c r="B235" s="64" t="s">
        <v>504</v>
      </c>
      <c r="C235" s="65">
        <v>1.6</v>
      </c>
      <c r="D235" s="65">
        <v>1.2</v>
      </c>
      <c r="E235" s="65">
        <v>2.8</v>
      </c>
    </row>
    <row r="236" spans="1:5" x14ac:dyDescent="0.25">
      <c r="A236" s="63" t="s">
        <v>505</v>
      </c>
      <c r="B236" s="64" t="s">
        <v>506</v>
      </c>
      <c r="C236" s="65">
        <v>1.6</v>
      </c>
      <c r="D236" s="65">
        <v>1.2</v>
      </c>
      <c r="E236" s="65">
        <v>2.8</v>
      </c>
    </row>
    <row r="237" spans="1:5" x14ac:dyDescent="0.25">
      <c r="A237" s="63" t="s">
        <v>507</v>
      </c>
      <c r="B237" s="64" t="s">
        <v>508</v>
      </c>
      <c r="C237" s="65">
        <v>1.6</v>
      </c>
      <c r="D237" s="65">
        <v>1.2</v>
      </c>
      <c r="E237" s="65">
        <v>2.8</v>
      </c>
    </row>
    <row r="238" spans="1:5" x14ac:dyDescent="0.25">
      <c r="A238" s="63" t="s">
        <v>509</v>
      </c>
      <c r="B238" s="64" t="s">
        <v>510</v>
      </c>
      <c r="C238" s="65">
        <v>1.6</v>
      </c>
      <c r="D238" s="65">
        <v>1.2</v>
      </c>
      <c r="E238" s="65">
        <v>2.8</v>
      </c>
    </row>
    <row r="239" spans="1:5" x14ac:dyDescent="0.25">
      <c r="A239" s="63" t="s">
        <v>511</v>
      </c>
      <c r="B239" s="64" t="s">
        <v>512</v>
      </c>
      <c r="C239" s="65">
        <v>2</v>
      </c>
      <c r="D239" s="65">
        <v>1.85</v>
      </c>
      <c r="E239" s="65">
        <v>3.85</v>
      </c>
    </row>
    <row r="240" spans="1:5" x14ac:dyDescent="0.25">
      <c r="A240" s="63" t="s">
        <v>513</v>
      </c>
      <c r="B240" s="64" t="s">
        <v>514</v>
      </c>
      <c r="C240" s="65">
        <v>2</v>
      </c>
      <c r="D240" s="65">
        <v>1.85</v>
      </c>
      <c r="E240" s="65">
        <v>3.85</v>
      </c>
    </row>
    <row r="241" spans="1:5" x14ac:dyDescent="0.25">
      <c r="A241" s="63" t="s">
        <v>515</v>
      </c>
      <c r="B241" s="64" t="s">
        <v>516</v>
      </c>
      <c r="C241" s="65">
        <v>2</v>
      </c>
      <c r="D241" s="65">
        <v>1.85</v>
      </c>
      <c r="E241" s="65">
        <v>3.85</v>
      </c>
    </row>
    <row r="242" spans="1:5" x14ac:dyDescent="0.25">
      <c r="A242" s="63" t="s">
        <v>517</v>
      </c>
      <c r="B242" s="64" t="s">
        <v>518</v>
      </c>
      <c r="C242" s="65">
        <v>2</v>
      </c>
      <c r="D242" s="65">
        <v>1.85</v>
      </c>
      <c r="E242" s="65">
        <v>3.85</v>
      </c>
    </row>
    <row r="243" spans="1:5" x14ac:dyDescent="0.25">
      <c r="A243" s="63" t="s">
        <v>519</v>
      </c>
      <c r="B243" s="64" t="s">
        <v>520</v>
      </c>
      <c r="C243" s="65">
        <v>2</v>
      </c>
      <c r="D243" s="65">
        <v>1.85</v>
      </c>
      <c r="E243" s="65">
        <v>3.85</v>
      </c>
    </row>
    <row r="244" spans="1:5" x14ac:dyDescent="0.25">
      <c r="A244" s="63" t="s">
        <v>521</v>
      </c>
      <c r="B244" s="64" t="s">
        <v>522</v>
      </c>
      <c r="C244" s="65">
        <v>2</v>
      </c>
      <c r="D244" s="65">
        <v>1.85</v>
      </c>
      <c r="E244" s="65">
        <v>3.85</v>
      </c>
    </row>
    <row r="245" spans="1:5" x14ac:dyDescent="0.25">
      <c r="A245" s="63" t="s">
        <v>523</v>
      </c>
      <c r="B245" s="64" t="s">
        <v>524</v>
      </c>
      <c r="C245" s="65">
        <v>2</v>
      </c>
      <c r="D245" s="65">
        <v>1.85</v>
      </c>
      <c r="E245" s="65">
        <v>3.85</v>
      </c>
    </row>
    <row r="246" spans="1:5" x14ac:dyDescent="0.25">
      <c r="A246" s="63" t="s">
        <v>525</v>
      </c>
      <c r="B246" s="64" t="s">
        <v>526</v>
      </c>
      <c r="C246" s="65">
        <v>2</v>
      </c>
      <c r="D246" s="65">
        <v>1.85</v>
      </c>
      <c r="E246" s="65">
        <v>3.85</v>
      </c>
    </row>
    <row r="247" spans="1:5" x14ac:dyDescent="0.25">
      <c r="A247" s="63" t="s">
        <v>527</v>
      </c>
      <c r="B247" s="64" t="s">
        <v>528</v>
      </c>
      <c r="C247" s="65">
        <v>2</v>
      </c>
      <c r="D247" s="65">
        <v>1.85</v>
      </c>
      <c r="E247" s="65">
        <v>3.85</v>
      </c>
    </row>
    <row r="248" spans="1:5" x14ac:dyDescent="0.25">
      <c r="A248" s="63" t="s">
        <v>529</v>
      </c>
      <c r="B248" s="64" t="s">
        <v>530</v>
      </c>
      <c r="C248" s="65">
        <v>2</v>
      </c>
      <c r="D248" s="65">
        <v>1.85</v>
      </c>
      <c r="E248" s="65">
        <v>3.85</v>
      </c>
    </row>
    <row r="249" spans="1:5" x14ac:dyDescent="0.25">
      <c r="A249" s="63" t="s">
        <v>531</v>
      </c>
      <c r="B249" s="64" t="s">
        <v>532</v>
      </c>
      <c r="C249" s="65">
        <v>2</v>
      </c>
      <c r="D249" s="65">
        <v>1.85</v>
      </c>
      <c r="E249" s="65">
        <v>3.85</v>
      </c>
    </row>
    <row r="250" spans="1:5" x14ac:dyDescent="0.25">
      <c r="A250" s="63" t="s">
        <v>533</v>
      </c>
      <c r="B250" s="64" t="s">
        <v>534</v>
      </c>
      <c r="C250" s="65">
        <v>2</v>
      </c>
      <c r="D250" s="65">
        <v>1.85</v>
      </c>
      <c r="E250" s="65">
        <v>3.85</v>
      </c>
    </row>
    <row r="251" spans="1:5" x14ac:dyDescent="0.25">
      <c r="A251" s="63" t="s">
        <v>535</v>
      </c>
      <c r="B251" s="64" t="s">
        <v>536</v>
      </c>
      <c r="C251" s="65">
        <v>2</v>
      </c>
      <c r="D251" s="65">
        <v>1.85</v>
      </c>
      <c r="E251" s="65">
        <v>3.85</v>
      </c>
    </row>
    <row r="252" spans="1:5" x14ac:dyDescent="0.25">
      <c r="A252" s="63" t="s">
        <v>537</v>
      </c>
      <c r="B252" s="64" t="s">
        <v>538</v>
      </c>
      <c r="C252" s="65">
        <v>2</v>
      </c>
      <c r="D252" s="65">
        <v>1.85</v>
      </c>
      <c r="E252" s="65">
        <v>3.85</v>
      </c>
    </row>
    <row r="253" spans="1:5" x14ac:dyDescent="0.25">
      <c r="A253" s="63" t="s">
        <v>539</v>
      </c>
      <c r="B253" s="64" t="s">
        <v>540</v>
      </c>
      <c r="C253" s="65">
        <v>2</v>
      </c>
      <c r="D253" s="65">
        <v>1.85</v>
      </c>
      <c r="E253" s="65">
        <v>3.85</v>
      </c>
    </row>
    <row r="254" spans="1:5" x14ac:dyDescent="0.25">
      <c r="A254" s="63" t="s">
        <v>541</v>
      </c>
      <c r="B254" s="64" t="s">
        <v>542</v>
      </c>
      <c r="C254" s="65">
        <v>2</v>
      </c>
      <c r="D254" s="65">
        <v>1.85</v>
      </c>
      <c r="E254" s="65">
        <v>3.85</v>
      </c>
    </row>
    <row r="255" spans="1:5" x14ac:dyDescent="0.25">
      <c r="A255" s="63" t="s">
        <v>543</v>
      </c>
      <c r="B255" s="64" t="s">
        <v>544</v>
      </c>
      <c r="C255" s="65">
        <v>2</v>
      </c>
      <c r="D255" s="65">
        <v>1.85</v>
      </c>
      <c r="E255" s="65">
        <v>3.85</v>
      </c>
    </row>
    <row r="256" spans="1:5" x14ac:dyDescent="0.25">
      <c r="A256" s="63" t="s">
        <v>545</v>
      </c>
      <c r="B256" s="64" t="s">
        <v>546</v>
      </c>
      <c r="C256" s="65">
        <v>2</v>
      </c>
      <c r="D256" s="65">
        <v>1.85</v>
      </c>
      <c r="E256" s="65">
        <v>3.85</v>
      </c>
    </row>
    <row r="257" spans="1:5" x14ac:dyDescent="0.25">
      <c r="A257" s="63" t="s">
        <v>547</v>
      </c>
      <c r="B257" s="64" t="s">
        <v>548</v>
      </c>
      <c r="C257" s="65">
        <v>2</v>
      </c>
      <c r="D257" s="65">
        <v>1.85</v>
      </c>
      <c r="E257" s="65">
        <v>3.85</v>
      </c>
    </row>
    <row r="258" spans="1:5" x14ac:dyDescent="0.25">
      <c r="A258" s="63" t="s">
        <v>549</v>
      </c>
      <c r="B258" s="64" t="s">
        <v>550</v>
      </c>
      <c r="C258" s="65">
        <v>2</v>
      </c>
      <c r="D258" s="65">
        <v>1.85</v>
      </c>
      <c r="E258" s="65">
        <v>3.85</v>
      </c>
    </row>
    <row r="259" spans="1:5" x14ac:dyDescent="0.25">
      <c r="A259" s="63" t="s">
        <v>551</v>
      </c>
      <c r="B259" s="64" t="s">
        <v>552</v>
      </c>
      <c r="C259" s="65">
        <v>2</v>
      </c>
      <c r="D259" s="65">
        <v>1.85</v>
      </c>
      <c r="E259" s="65">
        <v>3.85</v>
      </c>
    </row>
    <row r="260" spans="1:5" x14ac:dyDescent="0.25">
      <c r="A260" s="63" t="s">
        <v>553</v>
      </c>
      <c r="B260" s="64" t="s">
        <v>554</v>
      </c>
      <c r="C260" s="65">
        <v>1.6</v>
      </c>
      <c r="D260" s="65">
        <v>1.2</v>
      </c>
      <c r="E260" s="65">
        <v>2.8</v>
      </c>
    </row>
    <row r="261" spans="1:5" x14ac:dyDescent="0.25">
      <c r="A261" s="63" t="s">
        <v>555</v>
      </c>
      <c r="B261" s="64" t="s">
        <v>556</v>
      </c>
      <c r="C261" s="65">
        <v>1.6</v>
      </c>
      <c r="D261" s="65">
        <v>1.2</v>
      </c>
      <c r="E261" s="65">
        <v>2.8</v>
      </c>
    </row>
    <row r="262" spans="1:5" x14ac:dyDescent="0.25">
      <c r="A262" s="63" t="s">
        <v>557</v>
      </c>
      <c r="B262" s="64" t="s">
        <v>558</v>
      </c>
      <c r="C262" s="65">
        <v>1.6</v>
      </c>
      <c r="D262" s="65">
        <v>1.2</v>
      </c>
      <c r="E262" s="65">
        <v>2.8</v>
      </c>
    </row>
    <row r="263" spans="1:5" x14ac:dyDescent="0.25">
      <c r="A263" s="63" t="s">
        <v>559</v>
      </c>
      <c r="B263" s="64" t="s">
        <v>560</v>
      </c>
      <c r="C263" s="65">
        <v>1.6</v>
      </c>
      <c r="D263" s="65">
        <v>1.2</v>
      </c>
      <c r="E263" s="65">
        <v>2.8</v>
      </c>
    </row>
    <row r="264" spans="1:5" x14ac:dyDescent="0.25">
      <c r="A264" s="63" t="s">
        <v>561</v>
      </c>
      <c r="B264" s="64" t="s">
        <v>562</v>
      </c>
      <c r="C264" s="65">
        <v>2</v>
      </c>
      <c r="D264" s="65">
        <v>1.85</v>
      </c>
      <c r="E264" s="65">
        <v>3.85</v>
      </c>
    </row>
    <row r="265" spans="1:5" x14ac:dyDescent="0.25">
      <c r="A265" s="63" t="s">
        <v>563</v>
      </c>
      <c r="B265" s="64" t="s">
        <v>564</v>
      </c>
      <c r="C265" s="65">
        <v>2</v>
      </c>
      <c r="D265" s="65">
        <v>1.85</v>
      </c>
      <c r="E265" s="65">
        <v>3.85</v>
      </c>
    </row>
    <row r="266" spans="1:5" x14ac:dyDescent="0.25">
      <c r="A266" s="63" t="s">
        <v>565</v>
      </c>
      <c r="B266" s="64" t="s">
        <v>566</v>
      </c>
      <c r="C266" s="65">
        <v>2</v>
      </c>
      <c r="D266" s="65">
        <v>1.85</v>
      </c>
      <c r="E266" s="65">
        <v>3.85</v>
      </c>
    </row>
    <row r="267" spans="1:5" x14ac:dyDescent="0.25">
      <c r="A267" s="63" t="s">
        <v>567</v>
      </c>
      <c r="B267" s="64" t="s">
        <v>568</v>
      </c>
      <c r="C267" s="65">
        <v>2</v>
      </c>
      <c r="D267" s="65">
        <v>1.85</v>
      </c>
      <c r="E267" s="65">
        <v>3.85</v>
      </c>
    </row>
    <row r="268" spans="1:5" x14ac:dyDescent="0.25">
      <c r="A268" s="63" t="s">
        <v>569</v>
      </c>
      <c r="B268" s="64" t="s">
        <v>570</v>
      </c>
      <c r="C268" s="65">
        <v>2</v>
      </c>
      <c r="D268" s="65">
        <v>1.85</v>
      </c>
      <c r="E268" s="65">
        <v>3.85</v>
      </c>
    </row>
    <row r="269" spans="1:5" x14ac:dyDescent="0.25">
      <c r="A269" s="63" t="s">
        <v>571</v>
      </c>
      <c r="B269" s="64" t="s">
        <v>572</v>
      </c>
      <c r="C269" s="65">
        <v>1.6</v>
      </c>
      <c r="D269" s="65">
        <v>1.2</v>
      </c>
      <c r="E269" s="65">
        <v>2.8</v>
      </c>
    </row>
    <row r="270" spans="1:5" x14ac:dyDescent="0.25">
      <c r="A270" s="63" t="s">
        <v>573</v>
      </c>
      <c r="B270" s="64" t="s">
        <v>574</v>
      </c>
      <c r="C270" s="65">
        <v>1.6</v>
      </c>
      <c r="D270" s="65">
        <v>1.2</v>
      </c>
      <c r="E270" s="65">
        <v>2.8</v>
      </c>
    </row>
    <row r="271" spans="1:5" x14ac:dyDescent="0.25">
      <c r="A271" s="63" t="s">
        <v>575</v>
      </c>
      <c r="B271" s="64" t="s">
        <v>576</v>
      </c>
      <c r="C271" s="65">
        <v>2</v>
      </c>
      <c r="D271" s="65">
        <v>1.85</v>
      </c>
      <c r="E271" s="65">
        <v>3.85</v>
      </c>
    </row>
    <row r="272" spans="1:5" x14ac:dyDescent="0.25">
      <c r="A272" s="63" t="s">
        <v>577</v>
      </c>
      <c r="B272" s="64" t="s">
        <v>578</v>
      </c>
      <c r="C272" s="65">
        <v>2</v>
      </c>
      <c r="D272" s="65">
        <v>1.85</v>
      </c>
      <c r="E272" s="65">
        <v>3.85</v>
      </c>
    </row>
    <row r="273" spans="1:5" x14ac:dyDescent="0.25">
      <c r="A273" s="63" t="s">
        <v>579</v>
      </c>
      <c r="B273" s="64" t="s">
        <v>580</v>
      </c>
      <c r="C273" s="65">
        <v>2</v>
      </c>
      <c r="D273" s="65">
        <v>1.85</v>
      </c>
      <c r="E273" s="65">
        <v>3.85</v>
      </c>
    </row>
    <row r="274" spans="1:5" x14ac:dyDescent="0.25">
      <c r="A274" s="63" t="s">
        <v>581</v>
      </c>
      <c r="B274" s="64" t="s">
        <v>582</v>
      </c>
      <c r="C274" s="65">
        <v>2</v>
      </c>
      <c r="D274" s="65">
        <v>1.85</v>
      </c>
      <c r="E274" s="65">
        <v>3.85</v>
      </c>
    </row>
    <row r="275" spans="1:5" x14ac:dyDescent="0.25">
      <c r="A275" s="63" t="s">
        <v>583</v>
      </c>
      <c r="B275" s="64" t="s">
        <v>584</v>
      </c>
      <c r="C275" s="65">
        <v>2</v>
      </c>
      <c r="D275" s="65">
        <v>1.85</v>
      </c>
      <c r="E275" s="65">
        <v>3.85</v>
      </c>
    </row>
    <row r="276" spans="1:5" x14ac:dyDescent="0.25">
      <c r="A276" s="63" t="s">
        <v>585</v>
      </c>
      <c r="B276" s="64" t="s">
        <v>586</v>
      </c>
      <c r="C276" s="65">
        <v>1.6</v>
      </c>
      <c r="D276" s="65">
        <v>1.2</v>
      </c>
      <c r="E276" s="65">
        <v>2.8</v>
      </c>
    </row>
    <row r="277" spans="1:5" x14ac:dyDescent="0.25">
      <c r="A277" s="63" t="s">
        <v>587</v>
      </c>
      <c r="B277" s="64" t="s">
        <v>588</v>
      </c>
      <c r="C277" s="65">
        <v>1</v>
      </c>
      <c r="D277" s="65">
        <v>0.85</v>
      </c>
      <c r="E277" s="65">
        <v>1.85</v>
      </c>
    </row>
    <row r="278" spans="1:5" x14ac:dyDescent="0.25">
      <c r="A278" s="63" t="s">
        <v>589</v>
      </c>
      <c r="B278" s="64" t="s">
        <v>590</v>
      </c>
      <c r="C278" s="65">
        <v>1.6</v>
      </c>
      <c r="D278" s="65">
        <v>1.2</v>
      </c>
      <c r="E278" s="65">
        <v>2.8</v>
      </c>
    </row>
    <row r="279" spans="1:5" x14ac:dyDescent="0.25">
      <c r="A279" s="63" t="s">
        <v>591</v>
      </c>
      <c r="B279" s="64" t="s">
        <v>592</v>
      </c>
      <c r="C279" s="65">
        <v>1</v>
      </c>
      <c r="D279" s="65">
        <v>0.85</v>
      </c>
      <c r="E279" s="65">
        <v>1.85</v>
      </c>
    </row>
    <row r="280" spans="1:5" x14ac:dyDescent="0.25">
      <c r="A280" s="63" t="s">
        <v>593</v>
      </c>
      <c r="B280" s="64" t="s">
        <v>594</v>
      </c>
      <c r="C280" s="65">
        <v>1.6</v>
      </c>
      <c r="D280" s="65">
        <v>1.2</v>
      </c>
      <c r="E280" s="65">
        <v>2.8</v>
      </c>
    </row>
    <row r="281" spans="1:5" x14ac:dyDescent="0.25">
      <c r="A281" s="63" t="s">
        <v>595</v>
      </c>
      <c r="B281" s="64" t="s">
        <v>596</v>
      </c>
      <c r="C281" s="65">
        <v>1.6</v>
      </c>
      <c r="D281" s="65">
        <v>1.2</v>
      </c>
      <c r="E281" s="65">
        <v>2.8</v>
      </c>
    </row>
    <row r="282" spans="1:5" x14ac:dyDescent="0.25">
      <c r="A282" s="63" t="s">
        <v>597</v>
      </c>
      <c r="B282" s="64" t="s">
        <v>598</v>
      </c>
      <c r="C282" s="65">
        <v>1.6</v>
      </c>
      <c r="D282" s="65">
        <v>1.2</v>
      </c>
      <c r="E282" s="65">
        <v>2.8</v>
      </c>
    </row>
    <row r="283" spans="1:5" x14ac:dyDescent="0.25">
      <c r="A283" s="63" t="s">
        <v>599</v>
      </c>
      <c r="B283" s="64" t="s">
        <v>600</v>
      </c>
      <c r="C283" s="65">
        <v>1.6</v>
      </c>
      <c r="D283" s="65">
        <v>1.2</v>
      </c>
      <c r="E283" s="65">
        <v>2.8</v>
      </c>
    </row>
    <row r="284" spans="1:5" x14ac:dyDescent="0.25">
      <c r="A284" s="63" t="s">
        <v>601</v>
      </c>
      <c r="B284" s="64" t="s">
        <v>602</v>
      </c>
      <c r="C284" s="65">
        <v>1.6</v>
      </c>
      <c r="D284" s="65">
        <v>1.2</v>
      </c>
      <c r="E284" s="65">
        <v>2.8</v>
      </c>
    </row>
    <row r="285" spans="1:5" x14ac:dyDescent="0.25">
      <c r="A285" s="63" t="s">
        <v>603</v>
      </c>
      <c r="B285" s="64" t="s">
        <v>604</v>
      </c>
      <c r="C285" s="65">
        <v>2</v>
      </c>
      <c r="D285" s="65">
        <v>1.85</v>
      </c>
      <c r="E285" s="65">
        <v>3.85</v>
      </c>
    </row>
    <row r="286" spans="1:5" x14ac:dyDescent="0.25">
      <c r="A286" s="63" t="s">
        <v>605</v>
      </c>
      <c r="B286" s="64" t="s">
        <v>606</v>
      </c>
      <c r="C286" s="65">
        <v>2</v>
      </c>
      <c r="D286" s="65">
        <v>1.85</v>
      </c>
      <c r="E286" s="65">
        <v>3.85</v>
      </c>
    </row>
    <row r="287" spans="1:5" x14ac:dyDescent="0.25">
      <c r="A287" s="63" t="s">
        <v>607</v>
      </c>
      <c r="B287" s="64" t="s">
        <v>608</v>
      </c>
      <c r="C287" s="65">
        <v>1.5</v>
      </c>
      <c r="D287" s="65">
        <v>1.1000000000000001</v>
      </c>
      <c r="E287" s="65">
        <v>2.6</v>
      </c>
    </row>
    <row r="288" spans="1:5" x14ac:dyDescent="0.25">
      <c r="A288" s="63" t="s">
        <v>609</v>
      </c>
      <c r="B288" s="64" t="s">
        <v>610</v>
      </c>
      <c r="C288" s="65">
        <v>1.6</v>
      </c>
      <c r="D288" s="65">
        <v>1.2</v>
      </c>
      <c r="E288" s="65">
        <v>2.8</v>
      </c>
    </row>
    <row r="289" spans="1:5" x14ac:dyDescent="0.25">
      <c r="A289" s="63" t="s">
        <v>611</v>
      </c>
      <c r="B289" s="64" t="s">
        <v>612</v>
      </c>
      <c r="C289" s="65">
        <v>2</v>
      </c>
      <c r="D289" s="65">
        <v>1.85</v>
      </c>
      <c r="E289" s="65">
        <v>3.85</v>
      </c>
    </row>
    <row r="290" spans="1:5" x14ac:dyDescent="0.25">
      <c r="A290" s="63" t="s">
        <v>613</v>
      </c>
      <c r="B290" s="64" t="s">
        <v>614</v>
      </c>
      <c r="C290" s="65">
        <v>2</v>
      </c>
      <c r="D290" s="65">
        <v>1.85</v>
      </c>
      <c r="E290" s="65">
        <v>3.85</v>
      </c>
    </row>
    <row r="291" spans="1:5" x14ac:dyDescent="0.25">
      <c r="A291" s="63" t="s">
        <v>615</v>
      </c>
      <c r="B291" s="64" t="s">
        <v>616</v>
      </c>
      <c r="C291" s="65">
        <v>2</v>
      </c>
      <c r="D291" s="65">
        <v>1.85</v>
      </c>
      <c r="E291" s="65">
        <v>3.85</v>
      </c>
    </row>
    <row r="292" spans="1:5" x14ac:dyDescent="0.25">
      <c r="A292" s="63" t="s">
        <v>617</v>
      </c>
      <c r="B292" s="64" t="s">
        <v>618</v>
      </c>
      <c r="C292" s="65">
        <v>2</v>
      </c>
      <c r="D292" s="65">
        <v>1.85</v>
      </c>
      <c r="E292" s="65">
        <v>3.85</v>
      </c>
    </row>
    <row r="293" spans="1:5" x14ac:dyDescent="0.25">
      <c r="A293" s="63" t="s">
        <v>619</v>
      </c>
      <c r="B293" s="64" t="s">
        <v>620</v>
      </c>
      <c r="C293" s="65">
        <v>2</v>
      </c>
      <c r="D293" s="65">
        <v>1.85</v>
      </c>
      <c r="E293" s="65">
        <v>3.85</v>
      </c>
    </row>
    <row r="294" spans="1:5" x14ac:dyDescent="0.25">
      <c r="A294" s="206" t="s">
        <v>621</v>
      </c>
      <c r="B294" s="206"/>
      <c r="C294" s="65"/>
      <c r="D294" s="65"/>
      <c r="E294" s="65"/>
    </row>
    <row r="295" spans="1:5" x14ac:dyDescent="0.25">
      <c r="A295" s="63" t="s">
        <v>622</v>
      </c>
      <c r="B295" s="64" t="s">
        <v>623</v>
      </c>
      <c r="C295" s="65">
        <v>1.8</v>
      </c>
      <c r="D295" s="65">
        <v>1.5</v>
      </c>
      <c r="E295" s="65">
        <v>3.3</v>
      </c>
    </row>
    <row r="296" spans="1:5" x14ac:dyDescent="0.25">
      <c r="A296" s="63" t="s">
        <v>624</v>
      </c>
      <c r="B296" s="64" t="s">
        <v>625</v>
      </c>
      <c r="C296" s="65">
        <v>1.8</v>
      </c>
      <c r="D296" s="65">
        <v>1.5</v>
      </c>
      <c r="E296" s="65">
        <v>3.3</v>
      </c>
    </row>
    <row r="297" spans="1:5" x14ac:dyDescent="0.25">
      <c r="A297" s="63" t="s">
        <v>626</v>
      </c>
      <c r="B297" s="64" t="s">
        <v>627</v>
      </c>
      <c r="C297" s="65">
        <v>1.8</v>
      </c>
      <c r="D297" s="65">
        <v>1.5</v>
      </c>
      <c r="E297" s="65">
        <v>3.3</v>
      </c>
    </row>
    <row r="298" spans="1:5" x14ac:dyDescent="0.25">
      <c r="A298" s="63" t="s">
        <v>628</v>
      </c>
      <c r="B298" s="64" t="s">
        <v>629</v>
      </c>
      <c r="C298" s="65">
        <v>1.8</v>
      </c>
      <c r="D298" s="65">
        <v>1.5</v>
      </c>
      <c r="E298" s="65">
        <v>3.3</v>
      </c>
    </row>
    <row r="299" spans="1:5" x14ac:dyDescent="0.25">
      <c r="A299" s="63" t="s">
        <v>630</v>
      </c>
      <c r="B299" s="64" t="s">
        <v>631</v>
      </c>
      <c r="C299" s="65">
        <v>1.8</v>
      </c>
      <c r="D299" s="65">
        <v>1.5</v>
      </c>
      <c r="E299" s="65">
        <v>3.3</v>
      </c>
    </row>
    <row r="300" spans="1:5" x14ac:dyDescent="0.25">
      <c r="A300" s="63" t="s">
        <v>632</v>
      </c>
      <c r="B300" s="64" t="s">
        <v>633</v>
      </c>
      <c r="C300" s="65">
        <v>1.8</v>
      </c>
      <c r="D300" s="65">
        <v>1.5</v>
      </c>
      <c r="E300" s="65">
        <v>3.3</v>
      </c>
    </row>
    <row r="301" spans="1:5" x14ac:dyDescent="0.25">
      <c r="A301" s="63" t="s">
        <v>634</v>
      </c>
      <c r="B301" s="64" t="s">
        <v>635</v>
      </c>
      <c r="C301" s="65">
        <v>1.8</v>
      </c>
      <c r="D301" s="65">
        <v>1.5</v>
      </c>
      <c r="E301" s="65">
        <v>3.3</v>
      </c>
    </row>
    <row r="302" spans="1:5" x14ac:dyDescent="0.25">
      <c r="A302" s="63" t="s">
        <v>636</v>
      </c>
      <c r="B302" s="64" t="s">
        <v>637</v>
      </c>
      <c r="C302" s="65">
        <v>1.8</v>
      </c>
      <c r="D302" s="65">
        <v>1.5</v>
      </c>
      <c r="E302" s="65">
        <v>3.3</v>
      </c>
    </row>
    <row r="303" spans="1:5" x14ac:dyDescent="0.25">
      <c r="A303" s="63" t="s">
        <v>638</v>
      </c>
      <c r="B303" s="64" t="s">
        <v>639</v>
      </c>
      <c r="C303" s="65">
        <v>1.8</v>
      </c>
      <c r="D303" s="65">
        <v>1.5</v>
      </c>
      <c r="E303" s="65">
        <v>3.3</v>
      </c>
    </row>
    <row r="304" spans="1:5" x14ac:dyDescent="0.25">
      <c r="A304" s="63" t="s">
        <v>640</v>
      </c>
      <c r="B304" s="64" t="s">
        <v>641</v>
      </c>
      <c r="C304" s="65">
        <v>1.8</v>
      </c>
      <c r="D304" s="65">
        <v>1.5</v>
      </c>
      <c r="E304" s="65">
        <v>3.3</v>
      </c>
    </row>
    <row r="305" spans="1:5" x14ac:dyDescent="0.25">
      <c r="A305" s="63" t="s">
        <v>642</v>
      </c>
      <c r="B305" s="64" t="s">
        <v>643</v>
      </c>
      <c r="C305" s="65">
        <v>1.8</v>
      </c>
      <c r="D305" s="65">
        <v>1.5</v>
      </c>
      <c r="E305" s="65">
        <v>3.3</v>
      </c>
    </row>
    <row r="306" spans="1:5" x14ac:dyDescent="0.25">
      <c r="A306" s="63" t="s">
        <v>644</v>
      </c>
      <c r="B306" s="64" t="s">
        <v>645</v>
      </c>
      <c r="C306" s="65">
        <v>1.8</v>
      </c>
      <c r="D306" s="65">
        <v>1.5</v>
      </c>
      <c r="E306" s="65">
        <v>3.3</v>
      </c>
    </row>
    <row r="307" spans="1:5" x14ac:dyDescent="0.25">
      <c r="A307" s="206" t="s">
        <v>646</v>
      </c>
      <c r="B307" s="206"/>
      <c r="C307" s="65"/>
      <c r="D307" s="65"/>
      <c r="E307" s="65"/>
    </row>
    <row r="308" spans="1:5" x14ac:dyDescent="0.25">
      <c r="A308" s="63" t="s">
        <v>647</v>
      </c>
      <c r="B308" s="64" t="s">
        <v>648</v>
      </c>
      <c r="C308" s="65">
        <v>2.1</v>
      </c>
      <c r="D308" s="65">
        <v>1.6</v>
      </c>
      <c r="E308" s="65">
        <v>3.7</v>
      </c>
    </row>
    <row r="309" spans="1:5" x14ac:dyDescent="0.25">
      <c r="A309" s="63" t="s">
        <v>649</v>
      </c>
      <c r="B309" s="64" t="s">
        <v>650</v>
      </c>
      <c r="C309" s="65">
        <v>2.1</v>
      </c>
      <c r="D309" s="65">
        <v>1.6</v>
      </c>
      <c r="E309" s="65">
        <v>3.7</v>
      </c>
    </row>
    <row r="310" spans="1:5" x14ac:dyDescent="0.25">
      <c r="A310" s="63" t="s">
        <v>651</v>
      </c>
      <c r="B310" s="64" t="s">
        <v>652</v>
      </c>
      <c r="C310" s="65">
        <v>2.1</v>
      </c>
      <c r="D310" s="65">
        <v>1.6</v>
      </c>
      <c r="E310" s="65">
        <v>3.7</v>
      </c>
    </row>
    <row r="311" spans="1:5" x14ac:dyDescent="0.25">
      <c r="A311" s="63" t="s">
        <v>653</v>
      </c>
      <c r="B311" s="64" t="s">
        <v>654</v>
      </c>
      <c r="C311" s="65">
        <v>2.1</v>
      </c>
      <c r="D311" s="65">
        <v>1.6</v>
      </c>
      <c r="E311" s="65">
        <v>3.7</v>
      </c>
    </row>
    <row r="312" spans="1:5" x14ac:dyDescent="0.25">
      <c r="A312" s="63" t="s">
        <v>655</v>
      </c>
      <c r="B312" s="64" t="s">
        <v>656</v>
      </c>
      <c r="C312" s="65">
        <v>2.1</v>
      </c>
      <c r="D312" s="65">
        <v>1.6</v>
      </c>
      <c r="E312" s="65">
        <v>3.7</v>
      </c>
    </row>
    <row r="313" spans="1:5" x14ac:dyDescent="0.25">
      <c r="A313" s="63" t="s">
        <v>657</v>
      </c>
      <c r="B313" s="64" t="s">
        <v>658</v>
      </c>
      <c r="C313" s="65">
        <v>2.1</v>
      </c>
      <c r="D313" s="65">
        <v>1.6</v>
      </c>
      <c r="E313" s="65">
        <v>3.7</v>
      </c>
    </row>
    <row r="314" spans="1:5" x14ac:dyDescent="0.25">
      <c r="A314" s="63" t="s">
        <v>659</v>
      </c>
      <c r="B314" s="64" t="s">
        <v>660</v>
      </c>
      <c r="C314" s="65">
        <v>2.1</v>
      </c>
      <c r="D314" s="65">
        <v>1.6</v>
      </c>
      <c r="E314" s="65">
        <v>3.7</v>
      </c>
    </row>
    <row r="315" spans="1:5" x14ac:dyDescent="0.25">
      <c r="A315" s="63" t="s">
        <v>661</v>
      </c>
      <c r="B315" s="64" t="s">
        <v>662</v>
      </c>
      <c r="C315" s="65">
        <v>2.1</v>
      </c>
      <c r="D315" s="65">
        <v>1.6</v>
      </c>
      <c r="E315" s="65">
        <v>3.7</v>
      </c>
    </row>
    <row r="316" spans="1:5" x14ac:dyDescent="0.25">
      <c r="A316" s="63" t="s">
        <v>663</v>
      </c>
      <c r="B316" s="64" t="s">
        <v>664</v>
      </c>
      <c r="C316" s="65">
        <v>2.1</v>
      </c>
      <c r="D316" s="65">
        <v>1.6</v>
      </c>
      <c r="E316" s="65">
        <v>3.7</v>
      </c>
    </row>
    <row r="317" spans="1:5" x14ac:dyDescent="0.25">
      <c r="A317" s="206" t="s">
        <v>665</v>
      </c>
      <c r="B317" s="206"/>
      <c r="C317" s="65"/>
      <c r="D317" s="65"/>
      <c r="E317" s="65"/>
    </row>
    <row r="318" spans="1:5" x14ac:dyDescent="0.25">
      <c r="A318" s="63" t="s">
        <v>666</v>
      </c>
      <c r="B318" s="64" t="s">
        <v>667</v>
      </c>
      <c r="C318" s="65">
        <v>0.85</v>
      </c>
      <c r="D318" s="65">
        <v>0.8</v>
      </c>
      <c r="E318" s="65">
        <v>1.65</v>
      </c>
    </row>
    <row r="319" spans="1:5" x14ac:dyDescent="0.25">
      <c r="A319" s="63" t="s">
        <v>668</v>
      </c>
      <c r="B319" s="64" t="s">
        <v>669</v>
      </c>
      <c r="C319" s="65">
        <v>3.35</v>
      </c>
      <c r="D319" s="65">
        <v>3.35</v>
      </c>
      <c r="E319" s="65">
        <v>6.7</v>
      </c>
    </row>
    <row r="320" spans="1:5" x14ac:dyDescent="0.25">
      <c r="A320" s="63" t="s">
        <v>670</v>
      </c>
      <c r="B320" s="64" t="s">
        <v>671</v>
      </c>
      <c r="C320" s="65">
        <v>3.35</v>
      </c>
      <c r="D320" s="65">
        <v>3.35</v>
      </c>
      <c r="E320" s="65">
        <v>6.7</v>
      </c>
    </row>
    <row r="321" spans="1:5" x14ac:dyDescent="0.25">
      <c r="A321" s="63" t="s">
        <v>672</v>
      </c>
      <c r="B321" s="64" t="s">
        <v>673</v>
      </c>
      <c r="C321" s="65">
        <v>3.35</v>
      </c>
      <c r="D321" s="65">
        <v>3.35</v>
      </c>
      <c r="E321" s="65">
        <v>6.7</v>
      </c>
    </row>
    <row r="322" spans="1:5" x14ac:dyDescent="0.25">
      <c r="A322" s="63" t="s">
        <v>674</v>
      </c>
      <c r="B322" s="64" t="s">
        <v>675</v>
      </c>
      <c r="C322" s="65">
        <v>3.35</v>
      </c>
      <c r="D322" s="65">
        <v>3.35</v>
      </c>
      <c r="E322" s="65">
        <v>6.7</v>
      </c>
    </row>
    <row r="323" spans="1:5" x14ac:dyDescent="0.25">
      <c r="A323" s="63" t="s">
        <v>676</v>
      </c>
      <c r="B323" s="64" t="s">
        <v>677</v>
      </c>
      <c r="C323" s="65">
        <v>3.35</v>
      </c>
      <c r="D323" s="65">
        <v>3.35</v>
      </c>
      <c r="E323" s="65">
        <v>6.7</v>
      </c>
    </row>
    <row r="324" spans="1:5" x14ac:dyDescent="0.25">
      <c r="A324" s="63" t="s">
        <v>678</v>
      </c>
      <c r="B324" s="64" t="s">
        <v>679</v>
      </c>
      <c r="C324" s="65">
        <v>3.35</v>
      </c>
      <c r="D324" s="65">
        <v>3.35</v>
      </c>
      <c r="E324" s="65">
        <v>6.7</v>
      </c>
    </row>
    <row r="325" spans="1:5" x14ac:dyDescent="0.25">
      <c r="A325" s="63" t="s">
        <v>680</v>
      </c>
      <c r="B325" s="64" t="s">
        <v>681</v>
      </c>
      <c r="C325" s="65">
        <v>3.35</v>
      </c>
      <c r="D325" s="65">
        <v>3.35</v>
      </c>
      <c r="E325" s="65">
        <v>6.7</v>
      </c>
    </row>
    <row r="326" spans="1:5" x14ac:dyDescent="0.25">
      <c r="A326" s="63" t="s">
        <v>682</v>
      </c>
      <c r="B326" s="64" t="s">
        <v>683</v>
      </c>
      <c r="C326" s="65">
        <v>3.35</v>
      </c>
      <c r="D326" s="65">
        <v>3.35</v>
      </c>
      <c r="E326" s="65">
        <v>6.7</v>
      </c>
    </row>
    <row r="327" spans="1:5" x14ac:dyDescent="0.25">
      <c r="A327" s="63" t="s">
        <v>684</v>
      </c>
      <c r="B327" s="64" t="s">
        <v>685</v>
      </c>
      <c r="C327" s="65">
        <v>3.35</v>
      </c>
      <c r="D327" s="65">
        <v>3.35</v>
      </c>
      <c r="E327" s="65">
        <v>6.7</v>
      </c>
    </row>
    <row r="328" spans="1:5" x14ac:dyDescent="0.25">
      <c r="A328" s="63" t="s">
        <v>686</v>
      </c>
      <c r="B328" s="64" t="s">
        <v>687</v>
      </c>
      <c r="C328" s="65">
        <v>3.35</v>
      </c>
      <c r="D328" s="65">
        <v>3.35</v>
      </c>
      <c r="E328" s="65">
        <v>6.7</v>
      </c>
    </row>
    <row r="329" spans="1:5" x14ac:dyDescent="0.25">
      <c r="A329" s="63" t="s">
        <v>688</v>
      </c>
      <c r="B329" s="64" t="s">
        <v>689</v>
      </c>
      <c r="C329" s="65">
        <v>3.35</v>
      </c>
      <c r="D329" s="65">
        <v>3.35</v>
      </c>
      <c r="E329" s="65">
        <v>6.7</v>
      </c>
    </row>
    <row r="330" spans="1:5" x14ac:dyDescent="0.25">
      <c r="A330" s="63" t="s">
        <v>690</v>
      </c>
      <c r="B330" s="64" t="s">
        <v>691</v>
      </c>
      <c r="C330" s="65">
        <v>3.35</v>
      </c>
      <c r="D330" s="65">
        <v>3.35</v>
      </c>
      <c r="E330" s="65">
        <v>6.7</v>
      </c>
    </row>
    <row r="331" spans="1:5" x14ac:dyDescent="0.25">
      <c r="A331" s="63" t="s">
        <v>692</v>
      </c>
      <c r="B331" s="64" t="s">
        <v>693</v>
      </c>
      <c r="C331" s="65">
        <v>3.35</v>
      </c>
      <c r="D331" s="65">
        <v>3.35</v>
      </c>
      <c r="E331" s="65">
        <v>6.7</v>
      </c>
    </row>
    <row r="332" spans="1:5" x14ac:dyDescent="0.25">
      <c r="A332" s="63" t="s">
        <v>694</v>
      </c>
      <c r="B332" s="64" t="s">
        <v>695</v>
      </c>
      <c r="C332" s="65">
        <v>3.35</v>
      </c>
      <c r="D332" s="65">
        <v>3.35</v>
      </c>
      <c r="E332" s="65">
        <v>6.7</v>
      </c>
    </row>
    <row r="333" spans="1:5" x14ac:dyDescent="0.25">
      <c r="A333" s="63" t="s">
        <v>696</v>
      </c>
      <c r="B333" s="64" t="s">
        <v>697</v>
      </c>
      <c r="C333" s="65">
        <v>3.35</v>
      </c>
      <c r="D333" s="65">
        <v>3.35</v>
      </c>
      <c r="E333" s="65">
        <v>6.7</v>
      </c>
    </row>
    <row r="334" spans="1:5" x14ac:dyDescent="0.25">
      <c r="A334" s="63" t="s">
        <v>698</v>
      </c>
      <c r="B334" s="64" t="s">
        <v>699</v>
      </c>
      <c r="C334" s="65">
        <v>3.35</v>
      </c>
      <c r="D334" s="65">
        <v>3.35</v>
      </c>
      <c r="E334" s="65">
        <v>6.7</v>
      </c>
    </row>
    <row r="335" spans="1:5" x14ac:dyDescent="0.25">
      <c r="A335" s="63" t="s">
        <v>700</v>
      </c>
      <c r="B335" s="64" t="s">
        <v>701</v>
      </c>
      <c r="C335" s="65">
        <v>3.35</v>
      </c>
      <c r="D335" s="65">
        <v>3.35</v>
      </c>
      <c r="E335" s="65">
        <v>6.7</v>
      </c>
    </row>
    <row r="336" spans="1:5" x14ac:dyDescent="0.25">
      <c r="A336" s="63" t="s">
        <v>702</v>
      </c>
      <c r="B336" s="64" t="s">
        <v>703</v>
      </c>
      <c r="C336" s="65">
        <v>3.35</v>
      </c>
      <c r="D336" s="65">
        <v>3.35</v>
      </c>
      <c r="E336" s="65">
        <v>6.7</v>
      </c>
    </row>
    <row r="337" spans="1:5" x14ac:dyDescent="0.25">
      <c r="A337" s="63" t="s">
        <v>704</v>
      </c>
      <c r="B337" s="64" t="s">
        <v>705</v>
      </c>
      <c r="C337" s="65">
        <v>3.35</v>
      </c>
      <c r="D337" s="65">
        <v>3.35</v>
      </c>
      <c r="E337" s="65">
        <v>6.7</v>
      </c>
    </row>
    <row r="338" spans="1:5" x14ac:dyDescent="0.25">
      <c r="A338" s="63" t="s">
        <v>706</v>
      </c>
      <c r="B338" s="64" t="s">
        <v>707</v>
      </c>
      <c r="C338" s="65">
        <v>3.35</v>
      </c>
      <c r="D338" s="65">
        <v>3.35</v>
      </c>
      <c r="E338" s="65">
        <v>6.7</v>
      </c>
    </row>
    <row r="339" spans="1:5" x14ac:dyDescent="0.25">
      <c r="A339" s="63" t="s">
        <v>708</v>
      </c>
      <c r="B339" s="64" t="s">
        <v>709</v>
      </c>
      <c r="C339" s="65">
        <v>3.35</v>
      </c>
      <c r="D339" s="65">
        <v>3.35</v>
      </c>
      <c r="E339" s="65">
        <v>6.7</v>
      </c>
    </row>
    <row r="340" spans="1:5" x14ac:dyDescent="0.25">
      <c r="A340" s="63" t="s">
        <v>710</v>
      </c>
      <c r="B340" s="64" t="s">
        <v>711</v>
      </c>
      <c r="C340" s="65">
        <v>3.35</v>
      </c>
      <c r="D340" s="65">
        <v>3.35</v>
      </c>
      <c r="E340" s="65">
        <v>6.7</v>
      </c>
    </row>
    <row r="341" spans="1:5" x14ac:dyDescent="0.25">
      <c r="A341" s="206" t="s">
        <v>712</v>
      </c>
      <c r="B341" s="206"/>
      <c r="C341" s="65"/>
      <c r="D341" s="65"/>
      <c r="E341" s="65"/>
    </row>
    <row r="342" spans="1:5" x14ac:dyDescent="0.25">
      <c r="A342" s="63" t="s">
        <v>713</v>
      </c>
      <c r="B342" s="64" t="s">
        <v>714</v>
      </c>
      <c r="C342" s="65">
        <v>1</v>
      </c>
      <c r="D342" s="65">
        <v>1.05</v>
      </c>
      <c r="E342" s="65">
        <v>2.0499999999999998</v>
      </c>
    </row>
    <row r="343" spans="1:5" x14ac:dyDescent="0.25">
      <c r="A343" s="63" t="s">
        <v>715</v>
      </c>
      <c r="B343" s="64" t="s">
        <v>716</v>
      </c>
      <c r="C343" s="65">
        <v>1</v>
      </c>
      <c r="D343" s="65">
        <v>1.05</v>
      </c>
      <c r="E343" s="65">
        <v>2.0499999999999998</v>
      </c>
    </row>
    <row r="344" spans="1:5" x14ac:dyDescent="0.25">
      <c r="A344" s="63" t="s">
        <v>717</v>
      </c>
      <c r="B344" s="64" t="s">
        <v>718</v>
      </c>
      <c r="C344" s="65">
        <v>2.4500000000000002</v>
      </c>
      <c r="D344" s="65">
        <v>2</v>
      </c>
      <c r="E344" s="65">
        <v>4.45</v>
      </c>
    </row>
    <row r="345" spans="1:5" x14ac:dyDescent="0.25">
      <c r="A345" s="63" t="s">
        <v>719</v>
      </c>
      <c r="B345" s="64" t="s">
        <v>720</v>
      </c>
      <c r="C345" s="65">
        <v>1</v>
      </c>
      <c r="D345" s="65">
        <v>1.05</v>
      </c>
      <c r="E345" s="65">
        <v>2.0499999999999998</v>
      </c>
    </row>
    <row r="346" spans="1:5" x14ac:dyDescent="0.25">
      <c r="A346" s="63" t="s">
        <v>721</v>
      </c>
      <c r="B346" s="64" t="s">
        <v>722</v>
      </c>
      <c r="C346" s="65">
        <v>1</v>
      </c>
      <c r="D346" s="65">
        <v>1.05</v>
      </c>
      <c r="E346" s="65">
        <v>2.0499999999999998</v>
      </c>
    </row>
    <row r="347" spans="1:5" x14ac:dyDescent="0.25">
      <c r="A347" s="63" t="s">
        <v>723</v>
      </c>
      <c r="B347" s="64" t="s">
        <v>724</v>
      </c>
      <c r="C347" s="65">
        <v>1.7</v>
      </c>
      <c r="D347" s="65">
        <v>1.2</v>
      </c>
      <c r="E347" s="65">
        <v>2.9</v>
      </c>
    </row>
    <row r="348" spans="1:5" x14ac:dyDescent="0.25">
      <c r="A348" s="63" t="s">
        <v>725</v>
      </c>
      <c r="B348" s="64" t="s">
        <v>726</v>
      </c>
      <c r="C348" s="65">
        <v>1.4</v>
      </c>
      <c r="D348" s="65">
        <v>1.2</v>
      </c>
      <c r="E348" s="65">
        <v>2.6</v>
      </c>
    </row>
    <row r="349" spans="1:5" x14ac:dyDescent="0.25">
      <c r="A349" s="63" t="s">
        <v>727</v>
      </c>
      <c r="B349" s="64" t="s">
        <v>728</v>
      </c>
      <c r="C349" s="65">
        <v>1.4</v>
      </c>
      <c r="D349" s="65">
        <v>1.2</v>
      </c>
      <c r="E349" s="65">
        <v>2.6</v>
      </c>
    </row>
    <row r="350" spans="1:5" x14ac:dyDescent="0.25">
      <c r="A350" s="63" t="s">
        <v>729</v>
      </c>
      <c r="B350" s="64" t="s">
        <v>730</v>
      </c>
      <c r="C350" s="65">
        <v>1.4</v>
      </c>
      <c r="D350" s="65">
        <v>1.2</v>
      </c>
      <c r="E350" s="65">
        <v>2.6</v>
      </c>
    </row>
    <row r="351" spans="1:5" x14ac:dyDescent="0.25">
      <c r="A351" s="63" t="s">
        <v>731</v>
      </c>
      <c r="B351" s="64" t="s">
        <v>732</v>
      </c>
      <c r="C351" s="65">
        <v>1.4</v>
      </c>
      <c r="D351" s="65">
        <v>1.2</v>
      </c>
      <c r="E351" s="65">
        <v>2.6</v>
      </c>
    </row>
    <row r="352" spans="1:5" x14ac:dyDescent="0.25">
      <c r="A352" s="63" t="s">
        <v>733</v>
      </c>
      <c r="B352" s="64" t="s">
        <v>734</v>
      </c>
      <c r="C352" s="65">
        <v>1.4</v>
      </c>
      <c r="D352" s="65">
        <v>1.2</v>
      </c>
      <c r="E352" s="65">
        <v>2.6</v>
      </c>
    </row>
    <row r="353" spans="1:5" x14ac:dyDescent="0.25">
      <c r="A353" s="63" t="s">
        <v>735</v>
      </c>
      <c r="B353" s="64" t="s">
        <v>736</v>
      </c>
      <c r="C353" s="65">
        <v>1.4</v>
      </c>
      <c r="D353" s="65">
        <v>1.2</v>
      </c>
      <c r="E353" s="65">
        <v>2.6</v>
      </c>
    </row>
    <row r="354" spans="1:5" x14ac:dyDescent="0.25">
      <c r="A354" s="63" t="s">
        <v>737</v>
      </c>
      <c r="B354" s="64" t="s">
        <v>738</v>
      </c>
      <c r="C354" s="65">
        <v>1.4</v>
      </c>
      <c r="D354" s="65">
        <v>1.2</v>
      </c>
      <c r="E354" s="65">
        <v>2.6</v>
      </c>
    </row>
    <row r="355" spans="1:5" x14ac:dyDescent="0.25">
      <c r="A355" s="63" t="s">
        <v>739</v>
      </c>
      <c r="B355" s="64" t="s">
        <v>740</v>
      </c>
      <c r="C355" s="65">
        <v>1.4</v>
      </c>
      <c r="D355" s="65">
        <v>1.2</v>
      </c>
      <c r="E355" s="65">
        <v>2.6</v>
      </c>
    </row>
    <row r="356" spans="1:5" x14ac:dyDescent="0.25">
      <c r="A356" s="63" t="s">
        <v>741</v>
      </c>
      <c r="B356" s="64" t="s">
        <v>742</v>
      </c>
      <c r="C356" s="65">
        <v>1.4</v>
      </c>
      <c r="D356" s="65">
        <v>1.2</v>
      </c>
      <c r="E356" s="65">
        <v>2.6</v>
      </c>
    </row>
    <row r="357" spans="1:5" x14ac:dyDescent="0.25">
      <c r="A357" s="63" t="s">
        <v>743</v>
      </c>
      <c r="B357" s="64" t="s">
        <v>744</v>
      </c>
      <c r="C357" s="65">
        <v>1.4</v>
      </c>
      <c r="D357" s="65">
        <v>1.2</v>
      </c>
      <c r="E357" s="65">
        <v>2.6</v>
      </c>
    </row>
    <row r="358" spans="1:5" x14ac:dyDescent="0.25">
      <c r="A358" s="63" t="s">
        <v>745</v>
      </c>
      <c r="B358" s="64" t="s">
        <v>746</v>
      </c>
      <c r="C358" s="65">
        <v>1.4</v>
      </c>
      <c r="D358" s="65">
        <v>1.2</v>
      </c>
      <c r="E358" s="65">
        <v>2.6</v>
      </c>
    </row>
    <row r="359" spans="1:5" x14ac:dyDescent="0.25">
      <c r="A359" s="63" t="s">
        <v>747</v>
      </c>
      <c r="B359" s="64" t="s">
        <v>748</v>
      </c>
      <c r="C359" s="65">
        <v>1.8</v>
      </c>
      <c r="D359" s="65">
        <v>1.5</v>
      </c>
      <c r="E359" s="65">
        <v>3.3</v>
      </c>
    </row>
    <row r="360" spans="1:5" x14ac:dyDescent="0.25">
      <c r="A360" s="63" t="s">
        <v>749</v>
      </c>
      <c r="B360" s="64" t="s">
        <v>750</v>
      </c>
      <c r="C360" s="65">
        <v>1.8</v>
      </c>
      <c r="D360" s="65">
        <v>1.5</v>
      </c>
      <c r="E360" s="65">
        <v>3.3</v>
      </c>
    </row>
    <row r="361" spans="1:5" x14ac:dyDescent="0.25">
      <c r="A361" s="63" t="s">
        <v>751</v>
      </c>
      <c r="B361" s="64" t="s">
        <v>752</v>
      </c>
      <c r="C361" s="65">
        <v>1.4</v>
      </c>
      <c r="D361" s="65">
        <v>1.2</v>
      </c>
      <c r="E361" s="65">
        <v>2.6</v>
      </c>
    </row>
    <row r="362" spans="1:5" x14ac:dyDescent="0.25">
      <c r="A362" s="63" t="s">
        <v>753</v>
      </c>
      <c r="B362" s="64" t="s">
        <v>754</v>
      </c>
      <c r="C362" s="65">
        <v>1.8</v>
      </c>
      <c r="D362" s="65">
        <v>1.5</v>
      </c>
      <c r="E362" s="65">
        <v>3.3</v>
      </c>
    </row>
    <row r="363" spans="1:5" x14ac:dyDescent="0.25">
      <c r="A363" s="63" t="s">
        <v>755</v>
      </c>
      <c r="B363" s="64" t="s">
        <v>756</v>
      </c>
      <c r="C363" s="65">
        <v>1.4</v>
      </c>
      <c r="D363" s="65">
        <v>1.2</v>
      </c>
      <c r="E363" s="65">
        <v>2.6</v>
      </c>
    </row>
    <row r="364" spans="1:5" x14ac:dyDescent="0.25">
      <c r="A364" s="63" t="s">
        <v>757</v>
      </c>
      <c r="B364" s="64" t="s">
        <v>758</v>
      </c>
      <c r="C364" s="65">
        <v>1.4</v>
      </c>
      <c r="D364" s="65">
        <v>1.2</v>
      </c>
      <c r="E364" s="65">
        <v>2.6</v>
      </c>
    </row>
    <row r="365" spans="1:5" x14ac:dyDescent="0.25">
      <c r="A365" s="63" t="s">
        <v>759</v>
      </c>
      <c r="B365" s="64" t="s">
        <v>760</v>
      </c>
      <c r="C365" s="65">
        <v>1.4</v>
      </c>
      <c r="D365" s="65">
        <v>1.2</v>
      </c>
      <c r="E365" s="65">
        <v>2.6</v>
      </c>
    </row>
    <row r="366" spans="1:5" x14ac:dyDescent="0.25">
      <c r="A366" s="63" t="s">
        <v>761</v>
      </c>
      <c r="B366" s="64" t="s">
        <v>762</v>
      </c>
      <c r="C366" s="65">
        <v>1.4</v>
      </c>
      <c r="D366" s="65">
        <v>1.2</v>
      </c>
      <c r="E366" s="65">
        <v>2.6</v>
      </c>
    </row>
    <row r="367" spans="1:5" x14ac:dyDescent="0.25">
      <c r="A367" s="63" t="s">
        <v>763</v>
      </c>
      <c r="B367" s="64" t="s">
        <v>764</v>
      </c>
      <c r="C367" s="65">
        <v>1.4</v>
      </c>
      <c r="D367" s="65">
        <v>1.2</v>
      </c>
      <c r="E367" s="65">
        <v>2.6</v>
      </c>
    </row>
    <row r="368" spans="1:5" x14ac:dyDescent="0.25">
      <c r="A368" s="63" t="s">
        <v>765</v>
      </c>
      <c r="B368" s="64" t="s">
        <v>766</v>
      </c>
      <c r="C368" s="65">
        <v>1.6</v>
      </c>
      <c r="D368" s="65">
        <v>1.4</v>
      </c>
      <c r="E368" s="65">
        <v>3</v>
      </c>
    </row>
    <row r="369" spans="1:5" x14ac:dyDescent="0.25">
      <c r="A369" s="63" t="s">
        <v>767</v>
      </c>
      <c r="B369" s="64" t="s">
        <v>768</v>
      </c>
      <c r="C369" s="65">
        <v>1.4</v>
      </c>
      <c r="D369" s="65">
        <v>1.2</v>
      </c>
      <c r="E369" s="65">
        <v>2.6</v>
      </c>
    </row>
    <row r="370" spans="1:5" x14ac:dyDescent="0.25">
      <c r="A370" s="63" t="s">
        <v>769</v>
      </c>
      <c r="B370" s="64" t="s">
        <v>770</v>
      </c>
      <c r="C370" s="65">
        <v>1.4</v>
      </c>
      <c r="D370" s="65">
        <v>1.2</v>
      </c>
      <c r="E370" s="65">
        <v>2.6</v>
      </c>
    </row>
    <row r="371" spans="1:5" x14ac:dyDescent="0.25">
      <c r="A371" s="63" t="s">
        <v>771</v>
      </c>
      <c r="B371" s="64" t="s">
        <v>772</v>
      </c>
      <c r="C371" s="65">
        <v>1.4</v>
      </c>
      <c r="D371" s="65">
        <v>1.2</v>
      </c>
      <c r="E371" s="65">
        <v>2.6</v>
      </c>
    </row>
    <row r="372" spans="1:5" x14ac:dyDescent="0.25">
      <c r="A372" s="63" t="s">
        <v>773</v>
      </c>
      <c r="B372" s="64" t="s">
        <v>774</v>
      </c>
      <c r="C372" s="65">
        <v>1.4</v>
      </c>
      <c r="D372" s="65">
        <v>1.2</v>
      </c>
      <c r="E372" s="65">
        <v>2.6</v>
      </c>
    </row>
    <row r="373" spans="1:5" x14ac:dyDescent="0.25">
      <c r="A373" s="63" t="s">
        <v>775</v>
      </c>
      <c r="B373" s="64" t="s">
        <v>776</v>
      </c>
      <c r="C373" s="65">
        <v>1.4</v>
      </c>
      <c r="D373" s="65">
        <v>1.2</v>
      </c>
      <c r="E373" s="65">
        <v>2.6</v>
      </c>
    </row>
    <row r="374" spans="1:5" x14ac:dyDescent="0.25">
      <c r="A374" s="63" t="s">
        <v>777</v>
      </c>
      <c r="B374" s="64" t="s">
        <v>778</v>
      </c>
      <c r="C374" s="65">
        <v>1.4</v>
      </c>
      <c r="D374" s="65">
        <v>1.2</v>
      </c>
      <c r="E374" s="65">
        <v>2.6</v>
      </c>
    </row>
    <row r="375" spans="1:5" x14ac:dyDescent="0.25">
      <c r="A375" s="63" t="s">
        <v>779</v>
      </c>
      <c r="B375" s="64" t="s">
        <v>780</v>
      </c>
      <c r="C375" s="65">
        <v>1.4</v>
      </c>
      <c r="D375" s="65">
        <v>1.2</v>
      </c>
      <c r="E375" s="65">
        <v>2.6</v>
      </c>
    </row>
    <row r="376" spans="1:5" x14ac:dyDescent="0.25">
      <c r="A376" s="63" t="s">
        <v>781</v>
      </c>
      <c r="B376" s="64" t="s">
        <v>782</v>
      </c>
      <c r="C376" s="65">
        <v>1.4</v>
      </c>
      <c r="D376" s="65">
        <v>1.2</v>
      </c>
      <c r="E376" s="65">
        <v>2.6</v>
      </c>
    </row>
    <row r="377" spans="1:5" x14ac:dyDescent="0.25">
      <c r="A377" s="63" t="s">
        <v>783</v>
      </c>
      <c r="B377" s="64" t="s">
        <v>784</v>
      </c>
      <c r="C377" s="65">
        <v>1.4</v>
      </c>
      <c r="D377" s="65">
        <v>1.2</v>
      </c>
      <c r="E377" s="65">
        <v>2.6</v>
      </c>
    </row>
    <row r="378" spans="1:5" x14ac:dyDescent="0.25">
      <c r="A378" s="63" t="s">
        <v>785</v>
      </c>
      <c r="B378" s="64" t="s">
        <v>786</v>
      </c>
      <c r="C378" s="65">
        <v>1.4</v>
      </c>
      <c r="D378" s="65">
        <v>1.2</v>
      </c>
      <c r="E378" s="65">
        <v>2.6</v>
      </c>
    </row>
    <row r="379" spans="1:5" x14ac:dyDescent="0.25">
      <c r="A379" s="63" t="s">
        <v>787</v>
      </c>
      <c r="B379" s="64" t="s">
        <v>788</v>
      </c>
      <c r="C379" s="65">
        <v>1.4</v>
      </c>
      <c r="D379" s="65">
        <v>1.2</v>
      </c>
      <c r="E379" s="65">
        <v>2.6</v>
      </c>
    </row>
    <row r="380" spans="1:5" x14ac:dyDescent="0.25">
      <c r="A380" s="63" t="s">
        <v>789</v>
      </c>
      <c r="B380" s="64" t="s">
        <v>790</v>
      </c>
      <c r="C380" s="65">
        <v>1.4</v>
      </c>
      <c r="D380" s="65">
        <v>1.2</v>
      </c>
      <c r="E380" s="65">
        <v>2.6</v>
      </c>
    </row>
    <row r="381" spans="1:5" x14ac:dyDescent="0.25">
      <c r="A381" s="63" t="s">
        <v>791</v>
      </c>
      <c r="B381" s="64" t="s">
        <v>792</v>
      </c>
      <c r="C381" s="65">
        <v>1.4</v>
      </c>
      <c r="D381" s="65">
        <v>1.2</v>
      </c>
      <c r="E381" s="65">
        <v>2.6</v>
      </c>
    </row>
    <row r="382" spans="1:5" x14ac:dyDescent="0.25">
      <c r="A382" s="63" t="s">
        <v>793</v>
      </c>
      <c r="B382" s="64" t="s">
        <v>794</v>
      </c>
      <c r="C382" s="65">
        <v>1.4</v>
      </c>
      <c r="D382" s="65">
        <v>1.2</v>
      </c>
      <c r="E382" s="65">
        <v>2.6</v>
      </c>
    </row>
    <row r="383" spans="1:5" x14ac:dyDescent="0.25">
      <c r="A383" s="63" t="s">
        <v>795</v>
      </c>
      <c r="B383" s="64" t="s">
        <v>796</v>
      </c>
      <c r="C383" s="65">
        <v>1.4</v>
      </c>
      <c r="D383" s="65">
        <v>1.2</v>
      </c>
      <c r="E383" s="65">
        <v>2.6</v>
      </c>
    </row>
    <row r="384" spans="1:5" x14ac:dyDescent="0.25">
      <c r="A384" s="63" t="s">
        <v>797</v>
      </c>
      <c r="B384" s="64" t="s">
        <v>798</v>
      </c>
      <c r="C384" s="65">
        <v>1.4</v>
      </c>
      <c r="D384" s="65">
        <v>1.2</v>
      </c>
      <c r="E384" s="65">
        <v>2.6</v>
      </c>
    </row>
    <row r="385" spans="1:5" x14ac:dyDescent="0.25">
      <c r="A385" s="63" t="s">
        <v>799</v>
      </c>
      <c r="B385" s="64" t="s">
        <v>800</v>
      </c>
      <c r="C385" s="65">
        <v>1.4</v>
      </c>
      <c r="D385" s="65">
        <v>1.2</v>
      </c>
      <c r="E385" s="65">
        <v>2.6</v>
      </c>
    </row>
    <row r="386" spans="1:5" x14ac:dyDescent="0.25">
      <c r="A386" s="63" t="s">
        <v>801</v>
      </c>
      <c r="B386" s="64" t="s">
        <v>802</v>
      </c>
      <c r="C386" s="65">
        <v>1.4</v>
      </c>
      <c r="D386" s="65">
        <v>1.2</v>
      </c>
      <c r="E386" s="65">
        <v>2.6</v>
      </c>
    </row>
    <row r="387" spans="1:5" x14ac:dyDescent="0.25">
      <c r="A387" s="63" t="s">
        <v>803</v>
      </c>
      <c r="B387" s="64" t="s">
        <v>804</v>
      </c>
      <c r="C387" s="65">
        <v>1.4</v>
      </c>
      <c r="D387" s="65">
        <v>1.2</v>
      </c>
      <c r="E387" s="65">
        <v>2.6</v>
      </c>
    </row>
    <row r="388" spans="1:5" x14ac:dyDescent="0.25">
      <c r="A388" s="63" t="s">
        <v>805</v>
      </c>
      <c r="B388" s="64" t="s">
        <v>806</v>
      </c>
      <c r="C388" s="65">
        <v>1.4</v>
      </c>
      <c r="D388" s="65">
        <v>1.2</v>
      </c>
      <c r="E388" s="65">
        <v>2.6</v>
      </c>
    </row>
    <row r="389" spans="1:5" x14ac:dyDescent="0.25">
      <c r="A389" s="63" t="s">
        <v>807</v>
      </c>
      <c r="B389" s="64" t="s">
        <v>808</v>
      </c>
      <c r="C389" s="65">
        <v>1.8</v>
      </c>
      <c r="D389" s="65">
        <v>1.5</v>
      </c>
      <c r="E389" s="65">
        <v>3.3</v>
      </c>
    </row>
    <row r="390" spans="1:5" x14ac:dyDescent="0.25">
      <c r="A390" s="63" t="s">
        <v>809</v>
      </c>
      <c r="B390" s="64" t="s">
        <v>810</v>
      </c>
      <c r="C390" s="65">
        <v>1.8</v>
      </c>
      <c r="D390" s="65">
        <v>1.5</v>
      </c>
      <c r="E390" s="65">
        <v>3.3</v>
      </c>
    </row>
    <row r="391" spans="1:5" x14ac:dyDescent="0.25">
      <c r="A391" s="63" t="s">
        <v>811</v>
      </c>
      <c r="B391" s="64" t="s">
        <v>812</v>
      </c>
      <c r="C391" s="65">
        <v>1.8</v>
      </c>
      <c r="D391" s="65">
        <v>1.55</v>
      </c>
      <c r="E391" s="65">
        <v>3.35</v>
      </c>
    </row>
    <row r="392" spans="1:5" x14ac:dyDescent="0.25">
      <c r="A392" s="63" t="s">
        <v>813</v>
      </c>
      <c r="B392" s="64" t="s">
        <v>814</v>
      </c>
      <c r="C392" s="65">
        <v>1.4</v>
      </c>
      <c r="D392" s="65">
        <v>1.2</v>
      </c>
      <c r="E392" s="65">
        <v>2.6</v>
      </c>
    </row>
    <row r="393" spans="1:5" x14ac:dyDescent="0.25">
      <c r="A393" s="63" t="s">
        <v>815</v>
      </c>
      <c r="B393" s="64" t="s">
        <v>816</v>
      </c>
      <c r="C393" s="65">
        <v>1.4</v>
      </c>
      <c r="D393" s="65">
        <v>1.2</v>
      </c>
      <c r="E393" s="65">
        <v>2.6</v>
      </c>
    </row>
    <row r="394" spans="1:5" x14ac:dyDescent="0.25">
      <c r="A394" s="63" t="s">
        <v>817</v>
      </c>
      <c r="B394" s="64" t="s">
        <v>818</v>
      </c>
      <c r="C394" s="65">
        <v>1.8</v>
      </c>
      <c r="D394" s="65">
        <v>1.55</v>
      </c>
      <c r="E394" s="65">
        <v>3.35</v>
      </c>
    </row>
    <row r="395" spans="1:5" x14ac:dyDescent="0.25">
      <c r="A395" s="63" t="s">
        <v>819</v>
      </c>
      <c r="B395" s="64" t="s">
        <v>820</v>
      </c>
      <c r="C395" s="65">
        <v>1.8</v>
      </c>
      <c r="D395" s="65">
        <v>1.55</v>
      </c>
      <c r="E395" s="65">
        <v>3.35</v>
      </c>
    </row>
    <row r="396" spans="1:5" x14ac:dyDescent="0.25">
      <c r="A396" s="63" t="s">
        <v>821</v>
      </c>
      <c r="B396" s="64" t="s">
        <v>822</v>
      </c>
      <c r="C396" s="65">
        <v>0.95</v>
      </c>
      <c r="D396" s="65">
        <v>0.7</v>
      </c>
      <c r="E396" s="65">
        <v>1.65</v>
      </c>
    </row>
    <row r="397" spans="1:5" x14ac:dyDescent="0.25">
      <c r="A397" s="63" t="s">
        <v>823</v>
      </c>
      <c r="B397" s="64" t="s">
        <v>824</v>
      </c>
      <c r="C397" s="65">
        <v>0.95</v>
      </c>
      <c r="D397" s="65">
        <v>0.7</v>
      </c>
      <c r="E397" s="65">
        <v>1.65</v>
      </c>
    </row>
    <row r="398" spans="1:5" x14ac:dyDescent="0.25">
      <c r="A398" s="63" t="s">
        <v>825</v>
      </c>
      <c r="B398" s="64" t="s">
        <v>826</v>
      </c>
      <c r="C398" s="65">
        <v>0.95</v>
      </c>
      <c r="D398" s="65">
        <v>0.7</v>
      </c>
      <c r="E398" s="65">
        <v>1.65</v>
      </c>
    </row>
    <row r="399" spans="1:5" x14ac:dyDescent="0.25">
      <c r="A399" s="63" t="s">
        <v>827</v>
      </c>
      <c r="B399" s="64" t="s">
        <v>828</v>
      </c>
      <c r="C399" s="65">
        <v>0.95</v>
      </c>
      <c r="D399" s="65">
        <v>0.7</v>
      </c>
      <c r="E399" s="65">
        <v>1.65</v>
      </c>
    </row>
    <row r="400" spans="1:5" x14ac:dyDescent="0.25">
      <c r="A400" s="63" t="s">
        <v>829</v>
      </c>
      <c r="B400" s="64" t="s">
        <v>830</v>
      </c>
      <c r="C400" s="65">
        <v>0.95</v>
      </c>
      <c r="D400" s="65">
        <v>0.7</v>
      </c>
      <c r="E400" s="65">
        <v>1.65</v>
      </c>
    </row>
    <row r="401" spans="1:5" x14ac:dyDescent="0.25">
      <c r="A401" s="63" t="s">
        <v>831</v>
      </c>
      <c r="B401" s="64" t="s">
        <v>832</v>
      </c>
      <c r="C401" s="65">
        <v>0.95</v>
      </c>
      <c r="D401" s="65">
        <v>0.7</v>
      </c>
      <c r="E401" s="65">
        <v>1.65</v>
      </c>
    </row>
    <row r="402" spans="1:5" x14ac:dyDescent="0.25">
      <c r="A402" s="63" t="s">
        <v>833</v>
      </c>
      <c r="B402" s="64" t="s">
        <v>834</v>
      </c>
      <c r="C402" s="65">
        <v>0.95</v>
      </c>
      <c r="D402" s="65">
        <v>0.7</v>
      </c>
      <c r="E402" s="65">
        <v>1.65</v>
      </c>
    </row>
    <row r="403" spans="1:5" x14ac:dyDescent="0.25">
      <c r="A403" s="63" t="s">
        <v>835</v>
      </c>
      <c r="B403" s="64" t="s">
        <v>836</v>
      </c>
      <c r="C403" s="65">
        <v>0.95</v>
      </c>
      <c r="D403" s="65">
        <v>0.7</v>
      </c>
      <c r="E403" s="65">
        <v>1.65</v>
      </c>
    </row>
    <row r="404" spans="1:5" x14ac:dyDescent="0.25">
      <c r="A404" s="63" t="s">
        <v>837</v>
      </c>
      <c r="B404" s="64" t="s">
        <v>838</v>
      </c>
      <c r="C404" s="65">
        <v>0.95</v>
      </c>
      <c r="D404" s="65">
        <v>0.7</v>
      </c>
      <c r="E404" s="65">
        <v>1.65</v>
      </c>
    </row>
    <row r="405" spans="1:5" x14ac:dyDescent="0.25">
      <c r="A405" s="63" t="s">
        <v>839</v>
      </c>
      <c r="B405" s="64" t="s">
        <v>840</v>
      </c>
      <c r="C405" s="65">
        <v>1</v>
      </c>
      <c r="D405" s="65">
        <v>0.85</v>
      </c>
      <c r="E405" s="65">
        <v>1.85</v>
      </c>
    </row>
    <row r="406" spans="1:5" x14ac:dyDescent="0.25">
      <c r="A406" s="63" t="s">
        <v>841</v>
      </c>
      <c r="B406" s="64" t="s">
        <v>842</v>
      </c>
      <c r="C406" s="65">
        <v>0.95</v>
      </c>
      <c r="D406" s="65">
        <v>0.7</v>
      </c>
      <c r="E406" s="65">
        <v>1.65</v>
      </c>
    </row>
    <row r="407" spans="1:5" x14ac:dyDescent="0.25">
      <c r="A407" s="63" t="s">
        <v>843</v>
      </c>
      <c r="B407" s="64" t="s">
        <v>844</v>
      </c>
      <c r="C407" s="65">
        <v>0.95</v>
      </c>
      <c r="D407" s="65">
        <v>0.7</v>
      </c>
      <c r="E407" s="65">
        <v>1.65</v>
      </c>
    </row>
    <row r="408" spans="1:5" x14ac:dyDescent="0.25">
      <c r="A408" s="63" t="s">
        <v>845</v>
      </c>
      <c r="B408" s="64" t="s">
        <v>846</v>
      </c>
      <c r="C408" s="65">
        <v>0.95</v>
      </c>
      <c r="D408" s="65">
        <v>0.7</v>
      </c>
      <c r="E408" s="65">
        <v>1.65</v>
      </c>
    </row>
    <row r="409" spans="1:5" x14ac:dyDescent="0.25">
      <c r="A409" s="63" t="s">
        <v>847</v>
      </c>
      <c r="B409" s="64" t="s">
        <v>848</v>
      </c>
      <c r="C409" s="65">
        <v>0.95</v>
      </c>
      <c r="D409" s="65">
        <v>0.7</v>
      </c>
      <c r="E409" s="65">
        <v>1.65</v>
      </c>
    </row>
    <row r="410" spans="1:5" x14ac:dyDescent="0.25">
      <c r="A410" s="63" t="s">
        <v>849</v>
      </c>
      <c r="B410" s="64" t="s">
        <v>850</v>
      </c>
      <c r="C410" s="65">
        <v>0.95</v>
      </c>
      <c r="D410" s="65">
        <v>0.7</v>
      </c>
      <c r="E410" s="65">
        <v>1.65</v>
      </c>
    </row>
    <row r="411" spans="1:5" x14ac:dyDescent="0.25">
      <c r="A411" s="63" t="s">
        <v>851</v>
      </c>
      <c r="B411" s="64" t="s">
        <v>852</v>
      </c>
      <c r="C411" s="65">
        <v>0.95</v>
      </c>
      <c r="D411" s="65">
        <v>0.7</v>
      </c>
      <c r="E411" s="65">
        <v>1.65</v>
      </c>
    </row>
    <row r="412" spans="1:5" x14ac:dyDescent="0.25">
      <c r="A412" s="63" t="s">
        <v>853</v>
      </c>
      <c r="B412" s="64" t="s">
        <v>854</v>
      </c>
      <c r="C412" s="65">
        <v>0.95</v>
      </c>
      <c r="D412" s="65">
        <v>0.7</v>
      </c>
      <c r="E412" s="65">
        <v>1.65</v>
      </c>
    </row>
    <row r="413" spans="1:5" x14ac:dyDescent="0.25">
      <c r="A413" s="63" t="s">
        <v>855</v>
      </c>
      <c r="B413" s="64" t="s">
        <v>856</v>
      </c>
      <c r="C413" s="65">
        <v>0.95</v>
      </c>
      <c r="D413" s="65">
        <v>0.7</v>
      </c>
      <c r="E413" s="65">
        <v>1.65</v>
      </c>
    </row>
    <row r="414" spans="1:5" x14ac:dyDescent="0.25">
      <c r="A414" s="63" t="s">
        <v>857</v>
      </c>
      <c r="B414" s="64" t="s">
        <v>858</v>
      </c>
      <c r="C414" s="65">
        <v>0.95</v>
      </c>
      <c r="D414" s="65">
        <v>0.7</v>
      </c>
      <c r="E414" s="65">
        <v>1.65</v>
      </c>
    </row>
    <row r="415" spans="1:5" x14ac:dyDescent="0.25">
      <c r="A415" s="63" t="s">
        <v>859</v>
      </c>
      <c r="B415" s="64" t="s">
        <v>860</v>
      </c>
      <c r="C415" s="65">
        <v>0.95</v>
      </c>
      <c r="D415" s="65">
        <v>0.7</v>
      </c>
      <c r="E415" s="65">
        <v>1.65</v>
      </c>
    </row>
    <row r="416" spans="1:5" x14ac:dyDescent="0.25">
      <c r="A416" s="63" t="s">
        <v>861</v>
      </c>
      <c r="B416" s="64" t="s">
        <v>862</v>
      </c>
      <c r="C416" s="65">
        <v>0.95</v>
      </c>
      <c r="D416" s="65">
        <v>0.7</v>
      </c>
      <c r="E416" s="65">
        <v>1.65</v>
      </c>
    </row>
    <row r="417" spans="1:5" x14ac:dyDescent="0.25">
      <c r="A417" s="63" t="s">
        <v>863</v>
      </c>
      <c r="B417" s="64" t="s">
        <v>864</v>
      </c>
      <c r="C417" s="65">
        <v>0.95</v>
      </c>
      <c r="D417" s="65">
        <v>0.7</v>
      </c>
      <c r="E417" s="65">
        <v>1.65</v>
      </c>
    </row>
    <row r="418" spans="1:5" x14ac:dyDescent="0.25">
      <c r="A418" s="63" t="s">
        <v>865</v>
      </c>
      <c r="B418" s="64" t="s">
        <v>866</v>
      </c>
      <c r="C418" s="65">
        <v>0.95</v>
      </c>
      <c r="D418" s="65">
        <v>0.7</v>
      </c>
      <c r="E418" s="65">
        <v>1.65</v>
      </c>
    </row>
    <row r="419" spans="1:5" x14ac:dyDescent="0.25">
      <c r="A419" s="63" t="s">
        <v>867</v>
      </c>
      <c r="B419" s="64" t="s">
        <v>868</v>
      </c>
      <c r="C419" s="65">
        <v>0.95</v>
      </c>
      <c r="D419" s="65">
        <v>0.7</v>
      </c>
      <c r="E419" s="65">
        <v>1.65</v>
      </c>
    </row>
    <row r="420" spans="1:5" x14ac:dyDescent="0.25">
      <c r="A420" s="63" t="s">
        <v>869</v>
      </c>
      <c r="B420" s="64" t="s">
        <v>870</v>
      </c>
      <c r="C420" s="65">
        <v>0.95</v>
      </c>
      <c r="D420" s="65">
        <v>0.7</v>
      </c>
      <c r="E420" s="65">
        <v>1.65</v>
      </c>
    </row>
    <row r="421" spans="1:5" x14ac:dyDescent="0.25">
      <c r="A421" s="63" t="s">
        <v>871</v>
      </c>
      <c r="B421" s="64" t="s">
        <v>872</v>
      </c>
      <c r="C421" s="65">
        <v>0.95</v>
      </c>
      <c r="D421" s="65">
        <v>0.7</v>
      </c>
      <c r="E421" s="65">
        <v>1.65</v>
      </c>
    </row>
    <row r="422" spans="1:5" x14ac:dyDescent="0.25">
      <c r="A422" s="63" t="s">
        <v>873</v>
      </c>
      <c r="B422" s="64" t="s">
        <v>874</v>
      </c>
      <c r="C422" s="65">
        <v>0.95</v>
      </c>
      <c r="D422" s="65">
        <v>0.7</v>
      </c>
      <c r="E422" s="65">
        <v>1.65</v>
      </c>
    </row>
    <row r="423" spans="1:5" x14ac:dyDescent="0.25">
      <c r="A423" s="63" t="s">
        <v>875</v>
      </c>
      <c r="B423" s="64" t="s">
        <v>876</v>
      </c>
      <c r="C423" s="65">
        <v>0.95</v>
      </c>
      <c r="D423" s="65">
        <v>0.7</v>
      </c>
      <c r="E423" s="65">
        <v>1.65</v>
      </c>
    </row>
    <row r="424" spans="1:5" x14ac:dyDescent="0.25">
      <c r="A424" s="63" t="s">
        <v>877</v>
      </c>
      <c r="B424" s="64" t="s">
        <v>878</v>
      </c>
      <c r="C424" s="65">
        <v>0.95</v>
      </c>
      <c r="D424" s="65">
        <v>0.7</v>
      </c>
      <c r="E424" s="65">
        <v>1.65</v>
      </c>
    </row>
    <row r="425" spans="1:5" x14ac:dyDescent="0.25">
      <c r="A425" s="63" t="s">
        <v>879</v>
      </c>
      <c r="B425" s="64" t="s">
        <v>880</v>
      </c>
      <c r="C425" s="65">
        <v>0.95</v>
      </c>
      <c r="D425" s="65">
        <v>0.7</v>
      </c>
      <c r="E425" s="65">
        <v>1.65</v>
      </c>
    </row>
    <row r="426" spans="1:5" x14ac:dyDescent="0.25">
      <c r="A426" s="63" t="s">
        <v>881</v>
      </c>
      <c r="B426" s="64" t="s">
        <v>882</v>
      </c>
      <c r="C426" s="65">
        <v>0.95</v>
      </c>
      <c r="D426" s="65">
        <v>0.7</v>
      </c>
      <c r="E426" s="65">
        <v>1.65</v>
      </c>
    </row>
    <row r="427" spans="1:5" x14ac:dyDescent="0.25">
      <c r="A427" s="63" t="s">
        <v>883</v>
      </c>
      <c r="B427" s="64" t="s">
        <v>884</v>
      </c>
      <c r="C427" s="65">
        <v>0.95</v>
      </c>
      <c r="D427" s="65">
        <v>0.7</v>
      </c>
      <c r="E427" s="65">
        <v>1.65</v>
      </c>
    </row>
    <row r="428" spans="1:5" x14ac:dyDescent="0.25">
      <c r="A428" s="63" t="s">
        <v>885</v>
      </c>
      <c r="B428" s="64" t="s">
        <v>886</v>
      </c>
      <c r="C428" s="65">
        <v>0.95</v>
      </c>
      <c r="D428" s="65">
        <v>0.7</v>
      </c>
      <c r="E428" s="65">
        <v>1.65</v>
      </c>
    </row>
    <row r="429" spans="1:5" x14ac:dyDescent="0.25">
      <c r="A429" s="63" t="s">
        <v>887</v>
      </c>
      <c r="B429" s="64" t="s">
        <v>888</v>
      </c>
      <c r="C429" s="65">
        <v>0.95</v>
      </c>
      <c r="D429" s="65">
        <v>0.7</v>
      </c>
      <c r="E429" s="65">
        <v>1.65</v>
      </c>
    </row>
    <row r="430" spans="1:5" x14ac:dyDescent="0.25">
      <c r="A430" s="63" t="s">
        <v>889</v>
      </c>
      <c r="B430" s="64" t="s">
        <v>890</v>
      </c>
      <c r="C430" s="65">
        <v>0.95</v>
      </c>
      <c r="D430" s="65">
        <v>0.7</v>
      </c>
      <c r="E430" s="65">
        <v>1.65</v>
      </c>
    </row>
    <row r="431" spans="1:5" x14ac:dyDescent="0.25">
      <c r="A431" s="63" t="s">
        <v>891</v>
      </c>
      <c r="B431" s="64" t="s">
        <v>892</v>
      </c>
      <c r="C431" s="65">
        <v>0.95</v>
      </c>
      <c r="D431" s="65">
        <v>0.7</v>
      </c>
      <c r="E431" s="65">
        <v>1.65</v>
      </c>
    </row>
    <row r="432" spans="1:5" x14ac:dyDescent="0.25">
      <c r="A432" s="63" t="s">
        <v>893</v>
      </c>
      <c r="B432" s="64" t="s">
        <v>894</v>
      </c>
      <c r="C432" s="65">
        <v>0.95</v>
      </c>
      <c r="D432" s="65">
        <v>0.7</v>
      </c>
      <c r="E432" s="65">
        <v>1.65</v>
      </c>
    </row>
    <row r="433" spans="1:5" x14ac:dyDescent="0.25">
      <c r="A433" s="206" t="s">
        <v>895</v>
      </c>
      <c r="B433" s="206"/>
      <c r="C433" s="65"/>
      <c r="D433" s="65"/>
      <c r="E433" s="65"/>
    </row>
    <row r="434" spans="1:5" x14ac:dyDescent="0.25">
      <c r="A434" s="63" t="s">
        <v>896</v>
      </c>
      <c r="B434" s="64" t="s">
        <v>897</v>
      </c>
      <c r="C434" s="65">
        <v>1.8</v>
      </c>
      <c r="D434" s="65">
        <v>1.5</v>
      </c>
      <c r="E434" s="65">
        <v>3.3</v>
      </c>
    </row>
    <row r="435" spans="1:5" x14ac:dyDescent="0.25">
      <c r="A435" s="63" t="s">
        <v>898</v>
      </c>
      <c r="B435" s="64" t="s">
        <v>899</v>
      </c>
      <c r="C435" s="65">
        <v>1.8</v>
      </c>
      <c r="D435" s="65">
        <v>1.5</v>
      </c>
      <c r="E435" s="65">
        <v>3.3</v>
      </c>
    </row>
    <row r="436" spans="1:5" x14ac:dyDescent="0.25">
      <c r="A436" s="63" t="s">
        <v>900</v>
      </c>
      <c r="B436" s="64" t="s">
        <v>901</v>
      </c>
      <c r="C436" s="65">
        <v>1.8</v>
      </c>
      <c r="D436" s="65">
        <v>1.5</v>
      </c>
      <c r="E436" s="65">
        <v>3.3</v>
      </c>
    </row>
    <row r="437" spans="1:5" x14ac:dyDescent="0.25">
      <c r="A437" s="63" t="s">
        <v>902</v>
      </c>
      <c r="B437" s="64" t="s">
        <v>903</v>
      </c>
      <c r="C437" s="65">
        <v>1.8</v>
      </c>
      <c r="D437" s="65">
        <v>1.5</v>
      </c>
      <c r="E437" s="65">
        <v>3.3</v>
      </c>
    </row>
    <row r="438" spans="1:5" x14ac:dyDescent="0.25">
      <c r="A438" s="63" t="s">
        <v>904</v>
      </c>
      <c r="B438" s="64" t="s">
        <v>905</v>
      </c>
      <c r="C438" s="65">
        <v>1.8</v>
      </c>
      <c r="D438" s="65">
        <v>1.5</v>
      </c>
      <c r="E438" s="65">
        <v>3.3</v>
      </c>
    </row>
    <row r="439" spans="1:5" x14ac:dyDescent="0.25">
      <c r="A439" s="63" t="s">
        <v>906</v>
      </c>
      <c r="B439" s="64" t="s">
        <v>907</v>
      </c>
      <c r="C439" s="65">
        <v>2</v>
      </c>
      <c r="D439" s="65">
        <v>1.7</v>
      </c>
      <c r="E439" s="65">
        <v>3.7</v>
      </c>
    </row>
    <row r="440" spans="1:5" x14ac:dyDescent="0.25">
      <c r="A440" s="63" t="s">
        <v>908</v>
      </c>
      <c r="B440" s="64" t="s">
        <v>909</v>
      </c>
      <c r="C440" s="65">
        <v>2</v>
      </c>
      <c r="D440" s="65">
        <v>1.7</v>
      </c>
      <c r="E440" s="65">
        <v>3.7</v>
      </c>
    </row>
    <row r="441" spans="1:5" x14ac:dyDescent="0.25">
      <c r="A441" s="63" t="s">
        <v>910</v>
      </c>
      <c r="B441" s="64" t="s">
        <v>911</v>
      </c>
      <c r="C441" s="65">
        <v>1.8</v>
      </c>
      <c r="D441" s="65">
        <v>1.5</v>
      </c>
      <c r="E441" s="65">
        <v>3.3</v>
      </c>
    </row>
    <row r="442" spans="1:5" x14ac:dyDescent="0.25">
      <c r="A442" s="63" t="s">
        <v>912</v>
      </c>
      <c r="B442" s="64" t="s">
        <v>913</v>
      </c>
      <c r="C442" s="65">
        <v>2</v>
      </c>
      <c r="D442" s="65">
        <v>1.85</v>
      </c>
      <c r="E442" s="65">
        <v>3.85</v>
      </c>
    </row>
    <row r="443" spans="1:5" x14ac:dyDescent="0.25">
      <c r="A443" s="63" t="s">
        <v>914</v>
      </c>
      <c r="B443" s="64" t="s">
        <v>915</v>
      </c>
      <c r="C443" s="65">
        <v>2</v>
      </c>
      <c r="D443" s="65">
        <v>1.85</v>
      </c>
      <c r="E443" s="65">
        <v>3.85</v>
      </c>
    </row>
    <row r="444" spans="1:5" x14ac:dyDescent="0.25">
      <c r="A444" s="63" t="s">
        <v>916</v>
      </c>
      <c r="B444" s="64" t="s">
        <v>917</v>
      </c>
      <c r="C444" s="65">
        <v>2</v>
      </c>
      <c r="D444" s="65">
        <v>1.85</v>
      </c>
      <c r="E444" s="65">
        <v>3.85</v>
      </c>
    </row>
    <row r="445" spans="1:5" x14ac:dyDescent="0.25">
      <c r="A445" s="63" t="s">
        <v>918</v>
      </c>
      <c r="B445" s="64" t="s">
        <v>919</v>
      </c>
      <c r="C445" s="65">
        <v>2</v>
      </c>
      <c r="D445" s="65">
        <v>1.85</v>
      </c>
      <c r="E445" s="65">
        <v>3.85</v>
      </c>
    </row>
    <row r="446" spans="1:5" x14ac:dyDescent="0.25">
      <c r="A446" s="63" t="s">
        <v>920</v>
      </c>
      <c r="B446" s="64" t="s">
        <v>921</v>
      </c>
      <c r="C446" s="65">
        <v>1.9</v>
      </c>
      <c r="D446" s="65">
        <v>1.7</v>
      </c>
      <c r="E446" s="65">
        <v>3.6</v>
      </c>
    </row>
    <row r="447" spans="1:5" x14ac:dyDescent="0.25">
      <c r="A447" s="63" t="s">
        <v>922</v>
      </c>
      <c r="B447" s="64" t="s">
        <v>923</v>
      </c>
      <c r="C447" s="65">
        <v>1.9</v>
      </c>
      <c r="D447" s="65">
        <v>1.7</v>
      </c>
      <c r="E447" s="65">
        <v>3.6</v>
      </c>
    </row>
    <row r="448" spans="1:5" x14ac:dyDescent="0.25">
      <c r="A448" s="63" t="s">
        <v>924</v>
      </c>
      <c r="B448" s="64" t="s">
        <v>925</v>
      </c>
      <c r="C448" s="65">
        <v>1.9</v>
      </c>
      <c r="D448" s="65">
        <v>1.7</v>
      </c>
      <c r="E448" s="65">
        <v>3.6</v>
      </c>
    </row>
    <row r="449" spans="1:5" x14ac:dyDescent="0.25">
      <c r="A449" s="63" t="s">
        <v>926</v>
      </c>
      <c r="B449" s="64" t="s">
        <v>927</v>
      </c>
      <c r="C449" s="65">
        <v>1.8</v>
      </c>
      <c r="D449" s="65">
        <v>1.5</v>
      </c>
      <c r="E449" s="65">
        <v>3.3</v>
      </c>
    </row>
    <row r="450" spans="1:5" x14ac:dyDescent="0.25">
      <c r="A450" s="63" t="s">
        <v>928</v>
      </c>
      <c r="B450" s="64" t="s">
        <v>929</v>
      </c>
      <c r="C450" s="65">
        <v>1</v>
      </c>
      <c r="D450" s="65">
        <v>1.1000000000000001</v>
      </c>
      <c r="E450" s="65">
        <v>2.1</v>
      </c>
    </row>
    <row r="451" spans="1:5" x14ac:dyDescent="0.25">
      <c r="A451" s="63" t="s">
        <v>930</v>
      </c>
      <c r="B451" s="64" t="s">
        <v>931</v>
      </c>
      <c r="C451" s="65">
        <v>1.8</v>
      </c>
      <c r="D451" s="65">
        <v>1.5</v>
      </c>
      <c r="E451" s="65">
        <v>3.3</v>
      </c>
    </row>
    <row r="452" spans="1:5" x14ac:dyDescent="0.25">
      <c r="A452" s="63" t="s">
        <v>932</v>
      </c>
      <c r="B452" s="64" t="s">
        <v>933</v>
      </c>
      <c r="C452" s="65">
        <v>1.8</v>
      </c>
      <c r="D452" s="65">
        <v>1.5</v>
      </c>
      <c r="E452" s="65">
        <v>3.3</v>
      </c>
    </row>
    <row r="453" spans="1:5" x14ac:dyDescent="0.25">
      <c r="A453" s="63" t="s">
        <v>934</v>
      </c>
      <c r="B453" s="64" t="s">
        <v>935</v>
      </c>
      <c r="C453" s="65">
        <v>1.8</v>
      </c>
      <c r="D453" s="65">
        <v>1.5</v>
      </c>
      <c r="E453" s="65">
        <v>3.3</v>
      </c>
    </row>
    <row r="454" spans="1:5" x14ac:dyDescent="0.25">
      <c r="A454" s="63" t="s">
        <v>936</v>
      </c>
      <c r="B454" s="64" t="s">
        <v>937</v>
      </c>
      <c r="C454" s="65">
        <v>1.8</v>
      </c>
      <c r="D454" s="65">
        <v>1.5</v>
      </c>
      <c r="E454" s="65">
        <v>3.3</v>
      </c>
    </row>
    <row r="455" spans="1:5" x14ac:dyDescent="0.25">
      <c r="A455" s="63" t="s">
        <v>938</v>
      </c>
      <c r="B455" s="64" t="s">
        <v>939</v>
      </c>
      <c r="C455" s="65">
        <v>1</v>
      </c>
      <c r="D455" s="65">
        <v>0.75</v>
      </c>
      <c r="E455" s="65">
        <v>1.75</v>
      </c>
    </row>
    <row r="456" spans="1:5" x14ac:dyDescent="0.25">
      <c r="A456" s="63" t="s">
        <v>940</v>
      </c>
      <c r="B456" s="64" t="s">
        <v>941</v>
      </c>
      <c r="C456" s="65">
        <v>1</v>
      </c>
      <c r="D456" s="65">
        <v>0.75</v>
      </c>
      <c r="E456" s="65">
        <v>1.75</v>
      </c>
    </row>
    <row r="457" spans="1:5" x14ac:dyDescent="0.25">
      <c r="A457" s="206" t="s">
        <v>942</v>
      </c>
      <c r="B457" s="206"/>
      <c r="C457" s="65"/>
      <c r="D457" s="65"/>
      <c r="E457" s="65"/>
    </row>
    <row r="458" spans="1:5" x14ac:dyDescent="0.25">
      <c r="A458" s="63" t="s">
        <v>943</v>
      </c>
      <c r="B458" s="64" t="s">
        <v>944</v>
      </c>
      <c r="C458" s="65">
        <v>0.75</v>
      </c>
      <c r="D458" s="65">
        <v>0.5</v>
      </c>
      <c r="E458" s="65">
        <v>1.25</v>
      </c>
    </row>
    <row r="459" spans="1:5" x14ac:dyDescent="0.25">
      <c r="A459" s="63" t="s">
        <v>945</v>
      </c>
      <c r="B459" s="64" t="s">
        <v>946</v>
      </c>
      <c r="C459" s="65">
        <v>0.75</v>
      </c>
      <c r="D459" s="65">
        <v>0.5</v>
      </c>
      <c r="E459" s="65">
        <v>1.25</v>
      </c>
    </row>
    <row r="460" spans="1:5" x14ac:dyDescent="0.25">
      <c r="A460" s="63" t="s">
        <v>947</v>
      </c>
      <c r="B460" s="64" t="s">
        <v>948</v>
      </c>
      <c r="C460" s="65">
        <v>0.75</v>
      </c>
      <c r="D460" s="65">
        <v>0.5</v>
      </c>
      <c r="E460" s="65">
        <v>1.25</v>
      </c>
    </row>
    <row r="461" spans="1:5" x14ac:dyDescent="0.25">
      <c r="A461" s="63" t="s">
        <v>949</v>
      </c>
      <c r="B461" s="64" t="s">
        <v>950</v>
      </c>
      <c r="C461" s="65">
        <v>0.75</v>
      </c>
      <c r="D461" s="65">
        <v>0.5</v>
      </c>
      <c r="E461" s="65">
        <v>1.25</v>
      </c>
    </row>
    <row r="462" spans="1:5" x14ac:dyDescent="0.25">
      <c r="A462" s="63" t="s">
        <v>951</v>
      </c>
      <c r="B462" s="64" t="s">
        <v>952</v>
      </c>
      <c r="C462" s="65">
        <v>0.75</v>
      </c>
      <c r="D462" s="65">
        <v>0.5</v>
      </c>
      <c r="E462" s="65">
        <v>1.25</v>
      </c>
    </row>
    <row r="463" spans="1:5" x14ac:dyDescent="0.25">
      <c r="A463" s="63" t="s">
        <v>953</v>
      </c>
      <c r="B463" s="64" t="s">
        <v>954</v>
      </c>
      <c r="C463" s="65">
        <v>0.75</v>
      </c>
      <c r="D463" s="65">
        <v>0.5</v>
      </c>
      <c r="E463" s="65">
        <v>1.25</v>
      </c>
    </row>
    <row r="464" spans="1:5" x14ac:dyDescent="0.25">
      <c r="A464" s="63" t="s">
        <v>955</v>
      </c>
      <c r="B464" s="64" t="s">
        <v>956</v>
      </c>
      <c r="C464" s="65">
        <v>0.75</v>
      </c>
      <c r="D464" s="65">
        <v>0.5</v>
      </c>
      <c r="E464" s="65">
        <v>1.25</v>
      </c>
    </row>
    <row r="465" spans="1:5" x14ac:dyDescent="0.25">
      <c r="A465" s="63" t="s">
        <v>957</v>
      </c>
      <c r="B465" s="64" t="s">
        <v>958</v>
      </c>
      <c r="C465" s="65">
        <v>0.75</v>
      </c>
      <c r="D465" s="65">
        <v>0.5</v>
      </c>
      <c r="E465" s="65">
        <v>1.25</v>
      </c>
    </row>
    <row r="466" spans="1:5" x14ac:dyDescent="0.25">
      <c r="A466" s="206" t="s">
        <v>959</v>
      </c>
      <c r="B466" s="206"/>
      <c r="C466" s="65"/>
      <c r="D466" s="65"/>
      <c r="E466" s="65"/>
    </row>
    <row r="467" spans="1:5" x14ac:dyDescent="0.25">
      <c r="A467" s="63" t="s">
        <v>960</v>
      </c>
      <c r="B467" s="64" t="s">
        <v>961</v>
      </c>
      <c r="C467" s="65">
        <v>0.65</v>
      </c>
      <c r="D467" s="65">
        <v>1</v>
      </c>
      <c r="E467" s="65">
        <v>1.65</v>
      </c>
    </row>
    <row r="468" spans="1:5" x14ac:dyDescent="0.25">
      <c r="A468" s="63" t="s">
        <v>962</v>
      </c>
      <c r="B468" s="64" t="s">
        <v>963</v>
      </c>
      <c r="C468" s="65">
        <v>0.65</v>
      </c>
      <c r="D468" s="65">
        <v>1</v>
      </c>
      <c r="E468" s="65">
        <v>1.65</v>
      </c>
    </row>
    <row r="469" spans="1:5" x14ac:dyDescent="0.25">
      <c r="A469" s="63" t="s">
        <v>964</v>
      </c>
      <c r="B469" s="64" t="s">
        <v>965</v>
      </c>
      <c r="C469" s="65">
        <v>0.65</v>
      </c>
      <c r="D469" s="65">
        <v>1</v>
      </c>
      <c r="E469" s="65">
        <v>1.65</v>
      </c>
    </row>
    <row r="470" spans="1:5" x14ac:dyDescent="0.25">
      <c r="A470" s="63" t="s">
        <v>966</v>
      </c>
      <c r="B470" s="64" t="s">
        <v>967</v>
      </c>
      <c r="C470" s="65">
        <v>0.65</v>
      </c>
      <c r="D470" s="65">
        <v>1</v>
      </c>
      <c r="E470" s="65">
        <v>1.65</v>
      </c>
    </row>
    <row r="471" spans="1:5" x14ac:dyDescent="0.25">
      <c r="A471" s="63" t="s">
        <v>968</v>
      </c>
      <c r="B471" s="64" t="s">
        <v>969</v>
      </c>
      <c r="C471" s="65">
        <v>0.65</v>
      </c>
      <c r="D471" s="65">
        <v>1</v>
      </c>
      <c r="E471" s="65">
        <v>1.65</v>
      </c>
    </row>
    <row r="472" spans="1:5" x14ac:dyDescent="0.25">
      <c r="A472" s="63" t="s">
        <v>970</v>
      </c>
      <c r="B472" s="64" t="s">
        <v>971</v>
      </c>
      <c r="C472" s="65">
        <v>0.65</v>
      </c>
      <c r="D472" s="65">
        <v>1</v>
      </c>
      <c r="E472" s="65">
        <v>1.65</v>
      </c>
    </row>
    <row r="473" spans="1:5" x14ac:dyDescent="0.25">
      <c r="A473" s="63" t="s">
        <v>972</v>
      </c>
      <c r="B473" s="64" t="s">
        <v>973</v>
      </c>
      <c r="C473" s="65">
        <v>0.65</v>
      </c>
      <c r="D473" s="65">
        <v>1</v>
      </c>
      <c r="E473" s="65">
        <v>1.65</v>
      </c>
    </row>
    <row r="474" spans="1:5" x14ac:dyDescent="0.25">
      <c r="A474" s="63" t="s">
        <v>974</v>
      </c>
      <c r="B474" s="64" t="s">
        <v>975</v>
      </c>
      <c r="C474" s="65">
        <v>0.75</v>
      </c>
      <c r="D474" s="65">
        <v>0.5</v>
      </c>
      <c r="E474" s="65">
        <v>1.25</v>
      </c>
    </row>
    <row r="475" spans="1:5" x14ac:dyDescent="0.25">
      <c r="A475" s="63" t="s">
        <v>976</v>
      </c>
      <c r="B475" s="64" t="s">
        <v>977</v>
      </c>
      <c r="C475" s="65">
        <v>0.75</v>
      </c>
      <c r="D475" s="65">
        <v>0.5</v>
      </c>
      <c r="E475" s="65">
        <v>1.25</v>
      </c>
    </row>
    <row r="476" spans="1:5" x14ac:dyDescent="0.25">
      <c r="A476" s="63" t="s">
        <v>978</v>
      </c>
      <c r="B476" s="64" t="s">
        <v>979</v>
      </c>
      <c r="C476" s="65">
        <v>0.75</v>
      </c>
      <c r="D476" s="65">
        <v>0.5</v>
      </c>
      <c r="E476" s="65">
        <v>1.25</v>
      </c>
    </row>
    <row r="477" spans="1:5" x14ac:dyDescent="0.25">
      <c r="A477" s="63" t="s">
        <v>980</v>
      </c>
      <c r="B477" s="64" t="s">
        <v>981</v>
      </c>
      <c r="C477" s="65">
        <v>0.75</v>
      </c>
      <c r="D477" s="65">
        <v>0.5</v>
      </c>
      <c r="E477" s="65">
        <v>1.25</v>
      </c>
    </row>
    <row r="478" spans="1:5" x14ac:dyDescent="0.25">
      <c r="A478" s="63" t="s">
        <v>982</v>
      </c>
      <c r="B478" s="64" t="s">
        <v>983</v>
      </c>
      <c r="C478" s="65">
        <v>0.75</v>
      </c>
      <c r="D478" s="65">
        <v>0.5</v>
      </c>
      <c r="E478" s="65">
        <v>1.25</v>
      </c>
    </row>
    <row r="479" spans="1:5" x14ac:dyDescent="0.25">
      <c r="A479" s="63" t="s">
        <v>984</v>
      </c>
      <c r="B479" s="64" t="s">
        <v>985</v>
      </c>
      <c r="C479" s="65">
        <v>0.75</v>
      </c>
      <c r="D479" s="65">
        <v>0.5</v>
      </c>
      <c r="E479" s="65">
        <v>1.25</v>
      </c>
    </row>
    <row r="480" spans="1:5" x14ac:dyDescent="0.25">
      <c r="A480" s="63" t="s">
        <v>986</v>
      </c>
      <c r="B480" s="64" t="s">
        <v>987</v>
      </c>
      <c r="C480" s="65">
        <v>0.75</v>
      </c>
      <c r="D480" s="65">
        <v>0.5</v>
      </c>
      <c r="E480" s="65">
        <v>1.25</v>
      </c>
    </row>
    <row r="481" spans="1:5" x14ac:dyDescent="0.25">
      <c r="A481" s="63" t="s">
        <v>988</v>
      </c>
      <c r="B481" s="64" t="s">
        <v>989</v>
      </c>
      <c r="C481" s="65">
        <v>0.75</v>
      </c>
      <c r="D481" s="65">
        <v>0.5</v>
      </c>
      <c r="E481" s="65">
        <v>1.25</v>
      </c>
    </row>
    <row r="482" spans="1:5" x14ac:dyDescent="0.25">
      <c r="A482" s="63" t="s">
        <v>990</v>
      </c>
      <c r="B482" s="64" t="s">
        <v>991</v>
      </c>
      <c r="C482" s="65">
        <v>0.75</v>
      </c>
      <c r="D482" s="65">
        <v>0.5</v>
      </c>
      <c r="E482" s="65">
        <v>1.25</v>
      </c>
    </row>
    <row r="483" spans="1:5" x14ac:dyDescent="0.25">
      <c r="A483" s="63" t="s">
        <v>992</v>
      </c>
      <c r="B483" s="64" t="s">
        <v>993</v>
      </c>
      <c r="C483" s="65">
        <v>0.7</v>
      </c>
      <c r="D483" s="65">
        <v>0.7</v>
      </c>
      <c r="E483" s="65">
        <v>1.4</v>
      </c>
    </row>
    <row r="484" spans="1:5" x14ac:dyDescent="0.25">
      <c r="A484" s="63" t="s">
        <v>994</v>
      </c>
      <c r="B484" s="64" t="s">
        <v>995</v>
      </c>
      <c r="C484" s="65">
        <v>0.7</v>
      </c>
      <c r="D484" s="65">
        <v>0.7</v>
      </c>
      <c r="E484" s="65">
        <v>1.4</v>
      </c>
    </row>
    <row r="485" spans="1:5" x14ac:dyDescent="0.25">
      <c r="A485" s="63" t="s">
        <v>996</v>
      </c>
      <c r="B485" s="64" t="s">
        <v>997</v>
      </c>
      <c r="C485" s="65">
        <v>0.7</v>
      </c>
      <c r="D485" s="65">
        <v>0.7</v>
      </c>
      <c r="E485" s="65">
        <v>1.4</v>
      </c>
    </row>
    <row r="486" spans="1:5" x14ac:dyDescent="0.25">
      <c r="A486" s="63" t="s">
        <v>998</v>
      </c>
      <c r="B486" s="64" t="s">
        <v>999</v>
      </c>
      <c r="C486" s="65">
        <v>0.7</v>
      </c>
      <c r="D486" s="65">
        <v>0.7</v>
      </c>
      <c r="E486" s="65">
        <v>1.4</v>
      </c>
    </row>
    <row r="487" spans="1:5" x14ac:dyDescent="0.25">
      <c r="A487" s="63" t="s">
        <v>1000</v>
      </c>
      <c r="B487" s="64" t="s">
        <v>1001</v>
      </c>
      <c r="C487" s="65">
        <v>0.65</v>
      </c>
      <c r="D487" s="65">
        <v>0.7</v>
      </c>
      <c r="E487" s="65">
        <v>1.35</v>
      </c>
    </row>
    <row r="488" spans="1:5" x14ac:dyDescent="0.25">
      <c r="A488" s="63" t="s">
        <v>1002</v>
      </c>
      <c r="B488" s="64" t="s">
        <v>1003</v>
      </c>
      <c r="C488" s="65">
        <v>0.65</v>
      </c>
      <c r="D488" s="65">
        <v>0.7</v>
      </c>
      <c r="E488" s="65">
        <v>1.35</v>
      </c>
    </row>
    <row r="489" spans="1:5" x14ac:dyDescent="0.25">
      <c r="A489" s="63" t="s">
        <v>1004</v>
      </c>
      <c r="B489" s="64" t="s">
        <v>1005</v>
      </c>
      <c r="C489" s="65">
        <v>0.65</v>
      </c>
      <c r="D489" s="65">
        <v>0.7</v>
      </c>
      <c r="E489" s="65">
        <v>1.35</v>
      </c>
    </row>
    <row r="490" spans="1:5" x14ac:dyDescent="0.25">
      <c r="A490" s="63" t="s">
        <v>1006</v>
      </c>
      <c r="B490" s="64" t="s">
        <v>1007</v>
      </c>
      <c r="C490" s="65">
        <v>0.65</v>
      </c>
      <c r="D490" s="65">
        <v>0.7</v>
      </c>
      <c r="E490" s="65">
        <v>1.35</v>
      </c>
    </row>
    <row r="491" spans="1:5" x14ac:dyDescent="0.25">
      <c r="A491" s="63" t="s">
        <v>1008</v>
      </c>
      <c r="B491" s="64" t="s">
        <v>1009</v>
      </c>
      <c r="C491" s="65">
        <v>0.65</v>
      </c>
      <c r="D491" s="65">
        <v>1</v>
      </c>
      <c r="E491" s="65">
        <v>1.65</v>
      </c>
    </row>
    <row r="492" spans="1:5" x14ac:dyDescent="0.25">
      <c r="A492" s="63" t="s">
        <v>1010</v>
      </c>
      <c r="B492" s="64" t="s">
        <v>1011</v>
      </c>
      <c r="C492" s="65">
        <v>0.65</v>
      </c>
      <c r="D492" s="65">
        <v>1</v>
      </c>
      <c r="E492" s="65">
        <v>1.65</v>
      </c>
    </row>
    <row r="493" spans="1:5" x14ac:dyDescent="0.25">
      <c r="A493" s="63" t="s">
        <v>1012</v>
      </c>
      <c r="B493" s="64" t="s">
        <v>1013</v>
      </c>
      <c r="C493" s="65">
        <v>0.75</v>
      </c>
      <c r="D493" s="65">
        <v>0.5</v>
      </c>
      <c r="E493" s="65">
        <v>1.25</v>
      </c>
    </row>
    <row r="494" spans="1:5" x14ac:dyDescent="0.25">
      <c r="A494" s="63" t="s">
        <v>1014</v>
      </c>
      <c r="B494" s="64" t="s">
        <v>1015</v>
      </c>
      <c r="C494" s="65">
        <v>0.65</v>
      </c>
      <c r="D494" s="65">
        <v>1</v>
      </c>
      <c r="E494" s="65">
        <v>1.65</v>
      </c>
    </row>
    <row r="495" spans="1:5" x14ac:dyDescent="0.25">
      <c r="A495" s="206" t="s">
        <v>1016</v>
      </c>
      <c r="B495" s="206"/>
      <c r="C495" s="65"/>
      <c r="D495" s="65"/>
      <c r="E495" s="65"/>
    </row>
    <row r="496" spans="1:5" x14ac:dyDescent="0.25">
      <c r="A496" s="63" t="s">
        <v>1017</v>
      </c>
      <c r="B496" s="64" t="s">
        <v>1018</v>
      </c>
      <c r="C496" s="65">
        <v>0.65</v>
      </c>
      <c r="D496" s="65">
        <v>0.35</v>
      </c>
      <c r="E496" s="65">
        <v>1</v>
      </c>
    </row>
    <row r="497" spans="1:5" x14ac:dyDescent="0.25">
      <c r="A497" s="63" t="s">
        <v>1019</v>
      </c>
      <c r="B497" s="64" t="s">
        <v>1020</v>
      </c>
      <c r="C497" s="65">
        <v>0.65</v>
      </c>
      <c r="D497" s="65">
        <v>0.35</v>
      </c>
      <c r="E497" s="65">
        <v>1</v>
      </c>
    </row>
    <row r="498" spans="1:5" x14ac:dyDescent="0.25">
      <c r="A498" s="63" t="s">
        <v>1021</v>
      </c>
      <c r="B498" s="64" t="s">
        <v>1022</v>
      </c>
      <c r="C498" s="65">
        <v>0.65</v>
      </c>
      <c r="D498" s="65">
        <v>0.35</v>
      </c>
      <c r="E498" s="65">
        <v>1</v>
      </c>
    </row>
    <row r="499" spans="1:5" x14ac:dyDescent="0.25">
      <c r="A499" s="63" t="s">
        <v>1023</v>
      </c>
      <c r="B499" s="64" t="s">
        <v>1024</v>
      </c>
      <c r="C499" s="65">
        <v>0.65</v>
      </c>
      <c r="D499" s="65">
        <v>0.35</v>
      </c>
      <c r="E499" s="65">
        <v>1</v>
      </c>
    </row>
    <row r="500" spans="1:5" x14ac:dyDescent="0.25">
      <c r="A500" s="63" t="s">
        <v>1025</v>
      </c>
      <c r="B500" s="64" t="s">
        <v>1026</v>
      </c>
      <c r="C500" s="65">
        <v>0.65</v>
      </c>
      <c r="D500" s="65">
        <v>0.35</v>
      </c>
      <c r="E500" s="65">
        <v>1</v>
      </c>
    </row>
    <row r="501" spans="1:5" x14ac:dyDescent="0.25">
      <c r="A501" s="63" t="s">
        <v>1027</v>
      </c>
      <c r="B501" s="64" t="s">
        <v>1028</v>
      </c>
      <c r="C501" s="65">
        <v>0.65</v>
      </c>
      <c r="D501" s="65">
        <v>0.35</v>
      </c>
      <c r="E501" s="65">
        <v>1</v>
      </c>
    </row>
    <row r="502" spans="1:5" x14ac:dyDescent="0.25">
      <c r="A502" s="63" t="s">
        <v>1029</v>
      </c>
      <c r="B502" s="64" t="s">
        <v>1030</v>
      </c>
      <c r="C502" s="65">
        <v>0.65</v>
      </c>
      <c r="D502" s="65">
        <v>0.35</v>
      </c>
      <c r="E502" s="65">
        <v>1</v>
      </c>
    </row>
    <row r="503" spans="1:5" x14ac:dyDescent="0.25">
      <c r="A503" s="63" t="s">
        <v>1031</v>
      </c>
      <c r="B503" s="64" t="s">
        <v>1032</v>
      </c>
      <c r="C503" s="65">
        <v>0.65</v>
      </c>
      <c r="D503" s="65">
        <v>0.35</v>
      </c>
      <c r="E503" s="65">
        <v>1</v>
      </c>
    </row>
    <row r="504" spans="1:5" x14ac:dyDescent="0.25">
      <c r="A504" s="63" t="s">
        <v>1033</v>
      </c>
      <c r="B504" s="64" t="s">
        <v>1034</v>
      </c>
      <c r="C504" s="65">
        <v>0.65</v>
      </c>
      <c r="D504" s="65">
        <v>0.35</v>
      </c>
      <c r="E504" s="65">
        <v>1</v>
      </c>
    </row>
    <row r="505" spans="1:5" x14ac:dyDescent="0.25">
      <c r="A505" s="63" t="s">
        <v>1035</v>
      </c>
      <c r="B505" s="64" t="s">
        <v>1036</v>
      </c>
      <c r="C505" s="65">
        <v>0.65</v>
      </c>
      <c r="D505" s="65">
        <v>0.35</v>
      </c>
      <c r="E505" s="65">
        <v>1</v>
      </c>
    </row>
    <row r="506" spans="1:5" x14ac:dyDescent="0.25">
      <c r="A506" s="63" t="s">
        <v>1037</v>
      </c>
      <c r="B506" s="64" t="s">
        <v>1038</v>
      </c>
      <c r="C506" s="65">
        <v>0.65</v>
      </c>
      <c r="D506" s="65">
        <v>0.35</v>
      </c>
      <c r="E506" s="65">
        <v>1</v>
      </c>
    </row>
    <row r="507" spans="1:5" x14ac:dyDescent="0.25">
      <c r="A507" s="63" t="s">
        <v>1039</v>
      </c>
      <c r="B507" s="64" t="s">
        <v>1040</v>
      </c>
      <c r="C507" s="65">
        <v>0.65</v>
      </c>
      <c r="D507" s="65">
        <v>0.35</v>
      </c>
      <c r="E507" s="65">
        <v>1</v>
      </c>
    </row>
    <row r="508" spans="1:5" x14ac:dyDescent="0.25">
      <c r="A508" s="63" t="s">
        <v>1041</v>
      </c>
      <c r="B508" s="64" t="s">
        <v>1042</v>
      </c>
      <c r="C508" s="65">
        <v>0.65</v>
      </c>
      <c r="D508" s="65">
        <v>0.35</v>
      </c>
      <c r="E508" s="65">
        <v>1</v>
      </c>
    </row>
    <row r="509" spans="1:5" x14ac:dyDescent="0.25">
      <c r="A509" s="63" t="s">
        <v>1043</v>
      </c>
      <c r="B509" s="64" t="s">
        <v>1044</v>
      </c>
      <c r="C509" s="65">
        <v>0.65</v>
      </c>
      <c r="D509" s="65">
        <v>0.35</v>
      </c>
      <c r="E509" s="65">
        <v>1</v>
      </c>
    </row>
    <row r="510" spans="1:5" x14ac:dyDescent="0.25">
      <c r="A510" s="63" t="s">
        <v>1045</v>
      </c>
      <c r="B510" s="64" t="s">
        <v>1046</v>
      </c>
      <c r="C510" s="65">
        <v>0.65</v>
      </c>
      <c r="D510" s="65">
        <v>0.35</v>
      </c>
      <c r="E510" s="65">
        <v>1</v>
      </c>
    </row>
    <row r="511" spans="1:5" x14ac:dyDescent="0.25">
      <c r="A511" s="63" t="s">
        <v>1047</v>
      </c>
      <c r="B511" s="64" t="s">
        <v>1048</v>
      </c>
      <c r="C511" s="65">
        <v>0.65</v>
      </c>
      <c r="D511" s="65">
        <v>0.35</v>
      </c>
      <c r="E511" s="65">
        <v>1</v>
      </c>
    </row>
    <row r="512" spans="1:5" x14ac:dyDescent="0.25">
      <c r="A512" s="63" t="s">
        <v>1049</v>
      </c>
      <c r="B512" s="64" t="s">
        <v>1050</v>
      </c>
      <c r="C512" s="65">
        <v>0.65</v>
      </c>
      <c r="D512" s="65">
        <v>0.35</v>
      </c>
      <c r="E512" s="65">
        <v>1</v>
      </c>
    </row>
    <row r="513" spans="1:5" x14ac:dyDescent="0.25">
      <c r="A513" s="63" t="s">
        <v>1051</v>
      </c>
      <c r="B513" s="64" t="s">
        <v>1052</v>
      </c>
      <c r="C513" s="65">
        <v>0.65</v>
      </c>
      <c r="D513" s="65">
        <v>0.35</v>
      </c>
      <c r="E513" s="65">
        <v>1</v>
      </c>
    </row>
    <row r="514" spans="1:5" x14ac:dyDescent="0.25">
      <c r="A514" s="206" t="s">
        <v>1053</v>
      </c>
      <c r="B514" s="206"/>
      <c r="C514" s="65"/>
      <c r="D514" s="65"/>
      <c r="E514" s="65"/>
    </row>
    <row r="515" spans="1:5" x14ac:dyDescent="0.25">
      <c r="A515" s="63" t="s">
        <v>1054</v>
      </c>
      <c r="B515" s="64" t="s">
        <v>1055</v>
      </c>
      <c r="C515" s="65">
        <v>0.65</v>
      </c>
      <c r="D515" s="65">
        <v>1</v>
      </c>
      <c r="E515" s="65">
        <v>1.65</v>
      </c>
    </row>
    <row r="516" spans="1:5" x14ac:dyDescent="0.25">
      <c r="A516" s="63" t="s">
        <v>1056</v>
      </c>
      <c r="B516" s="64" t="s">
        <v>1057</v>
      </c>
      <c r="C516" s="65">
        <v>0.65</v>
      </c>
      <c r="D516" s="65">
        <v>1</v>
      </c>
      <c r="E516" s="65">
        <v>1.65</v>
      </c>
    </row>
    <row r="517" spans="1:5" x14ac:dyDescent="0.25">
      <c r="A517" s="63" t="s">
        <v>1058</v>
      </c>
      <c r="B517" s="64" t="s">
        <v>1059</v>
      </c>
      <c r="C517" s="65">
        <v>0.65</v>
      </c>
      <c r="D517" s="65">
        <v>1</v>
      </c>
      <c r="E517" s="65">
        <v>1.65</v>
      </c>
    </row>
    <row r="518" spans="1:5" x14ac:dyDescent="0.25">
      <c r="A518" s="63" t="s">
        <v>1060</v>
      </c>
      <c r="B518" s="64" t="s">
        <v>1061</v>
      </c>
      <c r="C518" s="65">
        <v>0.65</v>
      </c>
      <c r="D518" s="65">
        <v>1</v>
      </c>
      <c r="E518" s="65">
        <v>1.65</v>
      </c>
    </row>
    <row r="519" spans="1:5" x14ac:dyDescent="0.25">
      <c r="A519" s="206" t="s">
        <v>1062</v>
      </c>
      <c r="B519" s="206"/>
      <c r="C519" s="65"/>
      <c r="D519" s="65"/>
      <c r="E519" s="65"/>
    </row>
    <row r="520" spans="1:5" x14ac:dyDescent="0.25">
      <c r="A520" s="63" t="s">
        <v>1063</v>
      </c>
      <c r="B520" s="64" t="s">
        <v>1064</v>
      </c>
      <c r="C520" s="65">
        <v>0.65</v>
      </c>
      <c r="D520" s="65">
        <v>0.7</v>
      </c>
      <c r="E520" s="65">
        <v>1.35</v>
      </c>
    </row>
    <row r="521" spans="1:5" x14ac:dyDescent="0.25">
      <c r="A521" s="63" t="s">
        <v>1065</v>
      </c>
      <c r="B521" s="64" t="s">
        <v>1066</v>
      </c>
      <c r="C521" s="65">
        <v>0.65</v>
      </c>
      <c r="D521" s="65">
        <v>0.7</v>
      </c>
      <c r="E521" s="65">
        <v>1.35</v>
      </c>
    </row>
    <row r="522" spans="1:5" x14ac:dyDescent="0.25">
      <c r="A522" s="63" t="s">
        <v>1067</v>
      </c>
      <c r="B522" s="64" t="s">
        <v>1068</v>
      </c>
      <c r="C522" s="65">
        <v>0.75</v>
      </c>
      <c r="D522" s="65">
        <v>0.6</v>
      </c>
      <c r="E522" s="65">
        <v>1.35</v>
      </c>
    </row>
    <row r="523" spans="1:5" x14ac:dyDescent="0.25">
      <c r="A523" s="63" t="s">
        <v>1069</v>
      </c>
      <c r="B523" s="64" t="s">
        <v>1070</v>
      </c>
      <c r="C523" s="65">
        <v>0.75</v>
      </c>
      <c r="D523" s="65">
        <v>0.6</v>
      </c>
      <c r="E523" s="65">
        <v>1.35</v>
      </c>
    </row>
    <row r="524" spans="1:5" x14ac:dyDescent="0.25">
      <c r="A524" s="63" t="s">
        <v>1071</v>
      </c>
      <c r="B524" s="64" t="s">
        <v>1072</v>
      </c>
      <c r="C524" s="65">
        <v>0.75</v>
      </c>
      <c r="D524" s="65">
        <v>0.6</v>
      </c>
      <c r="E524" s="65">
        <v>1.35</v>
      </c>
    </row>
    <row r="525" spans="1:5" x14ac:dyDescent="0.25">
      <c r="A525" s="63" t="s">
        <v>1073</v>
      </c>
      <c r="B525" s="64" t="s">
        <v>1074</v>
      </c>
      <c r="C525" s="65">
        <v>0.65</v>
      </c>
      <c r="D525" s="65">
        <v>1</v>
      </c>
      <c r="E525" s="65">
        <v>1.65</v>
      </c>
    </row>
    <row r="526" spans="1:5" x14ac:dyDescent="0.25">
      <c r="A526" s="63" t="s">
        <v>1075</v>
      </c>
      <c r="B526" s="64" t="s">
        <v>1076</v>
      </c>
      <c r="C526" s="65">
        <v>0.65</v>
      </c>
      <c r="D526" s="65">
        <v>1</v>
      </c>
      <c r="E526" s="65">
        <v>1.65</v>
      </c>
    </row>
    <row r="527" spans="1:5" x14ac:dyDescent="0.25">
      <c r="A527" s="63" t="s">
        <v>1077</v>
      </c>
      <c r="B527" s="64" t="s">
        <v>1078</v>
      </c>
      <c r="C527" s="65">
        <v>0.65</v>
      </c>
      <c r="D527" s="65">
        <v>1</v>
      </c>
      <c r="E527" s="65">
        <v>1.65</v>
      </c>
    </row>
    <row r="528" spans="1:5" x14ac:dyDescent="0.25">
      <c r="A528" s="63" t="s">
        <v>1079</v>
      </c>
      <c r="B528" s="64" t="s">
        <v>1080</v>
      </c>
      <c r="C528" s="65">
        <v>0.65</v>
      </c>
      <c r="D528" s="65">
        <v>0.35</v>
      </c>
      <c r="E528" s="65">
        <v>1</v>
      </c>
    </row>
    <row r="529" spans="1:5" x14ac:dyDescent="0.25">
      <c r="A529" s="63" t="s">
        <v>1081</v>
      </c>
      <c r="B529" s="64" t="s">
        <v>1082</v>
      </c>
      <c r="C529" s="65">
        <v>0.65</v>
      </c>
      <c r="D529" s="65">
        <v>0.35</v>
      </c>
      <c r="E529" s="65">
        <v>1</v>
      </c>
    </row>
    <row r="530" spans="1:5" x14ac:dyDescent="0.25">
      <c r="A530" s="63" t="s">
        <v>1083</v>
      </c>
      <c r="B530" s="64" t="s">
        <v>1084</v>
      </c>
      <c r="C530" s="65">
        <v>0.65</v>
      </c>
      <c r="D530" s="65">
        <v>0.35</v>
      </c>
      <c r="E530" s="65">
        <v>1</v>
      </c>
    </row>
    <row r="531" spans="1:5" x14ac:dyDescent="0.25">
      <c r="A531" s="63" t="s">
        <v>1085</v>
      </c>
      <c r="B531" s="64" t="s">
        <v>1086</v>
      </c>
      <c r="C531" s="65">
        <v>0.9</v>
      </c>
      <c r="D531" s="65">
        <v>0.8</v>
      </c>
      <c r="E531" s="65">
        <v>1.7</v>
      </c>
    </row>
    <row r="532" spans="1:5" x14ac:dyDescent="0.25">
      <c r="A532" s="63" t="s">
        <v>1087</v>
      </c>
      <c r="B532" s="64" t="s">
        <v>1088</v>
      </c>
      <c r="C532" s="65">
        <v>0.9</v>
      </c>
      <c r="D532" s="65">
        <v>0.8</v>
      </c>
      <c r="E532" s="65">
        <v>1.7</v>
      </c>
    </row>
    <row r="533" spans="1:5" x14ac:dyDescent="0.25">
      <c r="A533" s="63" t="s">
        <v>1089</v>
      </c>
      <c r="B533" s="64" t="s">
        <v>1090</v>
      </c>
      <c r="C533" s="65">
        <v>0.9</v>
      </c>
      <c r="D533" s="65">
        <v>0.8</v>
      </c>
      <c r="E533" s="65">
        <v>1.7</v>
      </c>
    </row>
    <row r="534" spans="1:5" x14ac:dyDescent="0.25">
      <c r="A534" s="63" t="s">
        <v>1091</v>
      </c>
      <c r="B534" s="64" t="s">
        <v>1092</v>
      </c>
      <c r="C534" s="65">
        <v>0.9</v>
      </c>
      <c r="D534" s="65">
        <v>0.85</v>
      </c>
      <c r="E534" s="65">
        <v>1.75</v>
      </c>
    </row>
    <row r="535" spans="1:5" x14ac:dyDescent="0.25">
      <c r="A535" s="63" t="s">
        <v>1093</v>
      </c>
      <c r="B535" s="64" t="s">
        <v>1094</v>
      </c>
      <c r="C535" s="65">
        <v>0.5</v>
      </c>
      <c r="D535" s="65">
        <v>0.4</v>
      </c>
      <c r="E535" s="65">
        <v>0.9</v>
      </c>
    </row>
    <row r="536" spans="1:5" x14ac:dyDescent="0.25">
      <c r="A536" s="63" t="s">
        <v>1095</v>
      </c>
      <c r="B536" s="64" t="s">
        <v>1096</v>
      </c>
      <c r="C536" s="65">
        <v>0.9</v>
      </c>
      <c r="D536" s="65">
        <v>0.85</v>
      </c>
      <c r="E536" s="65">
        <v>1.75</v>
      </c>
    </row>
    <row r="537" spans="1:5" x14ac:dyDescent="0.25">
      <c r="A537" s="63" t="s">
        <v>1097</v>
      </c>
      <c r="B537" s="64" t="s">
        <v>1098</v>
      </c>
      <c r="C537" s="65">
        <v>0.9</v>
      </c>
      <c r="D537" s="65">
        <v>0.85</v>
      </c>
      <c r="E537" s="65">
        <v>1.75</v>
      </c>
    </row>
    <row r="538" spans="1:5" x14ac:dyDescent="0.25">
      <c r="A538" s="63" t="s">
        <v>1099</v>
      </c>
      <c r="B538" s="64" t="s">
        <v>1100</v>
      </c>
      <c r="C538" s="65">
        <v>1.5</v>
      </c>
      <c r="D538" s="65">
        <v>1.1000000000000001</v>
      </c>
      <c r="E538" s="65">
        <v>2.6</v>
      </c>
    </row>
    <row r="539" spans="1:5" x14ac:dyDescent="0.25">
      <c r="A539" s="206" t="s">
        <v>1101</v>
      </c>
      <c r="B539" s="206"/>
      <c r="C539" s="65"/>
      <c r="D539" s="65"/>
      <c r="E539" s="65"/>
    </row>
    <row r="540" spans="1:5" x14ac:dyDescent="0.25">
      <c r="A540" s="63" t="s">
        <v>1102</v>
      </c>
      <c r="B540" s="64" t="s">
        <v>1103</v>
      </c>
      <c r="C540" s="65">
        <v>1</v>
      </c>
      <c r="D540" s="65">
        <v>1</v>
      </c>
      <c r="E540" s="65">
        <v>2</v>
      </c>
    </row>
    <row r="541" spans="1:5" x14ac:dyDescent="0.25">
      <c r="A541" s="63" t="s">
        <v>1104</v>
      </c>
      <c r="B541" s="64" t="s">
        <v>1105</v>
      </c>
      <c r="C541" s="65">
        <v>1</v>
      </c>
      <c r="D541" s="65">
        <v>1</v>
      </c>
      <c r="E541" s="65">
        <v>2</v>
      </c>
    </row>
    <row r="542" spans="1:5" x14ac:dyDescent="0.25">
      <c r="A542" s="63" t="s">
        <v>1106</v>
      </c>
      <c r="B542" s="64" t="s">
        <v>1107</v>
      </c>
      <c r="C542" s="65">
        <v>1</v>
      </c>
      <c r="D542" s="65">
        <v>1</v>
      </c>
      <c r="E542" s="65">
        <v>2</v>
      </c>
    </row>
    <row r="543" spans="1:5" x14ac:dyDescent="0.25">
      <c r="A543" s="63" t="s">
        <v>1108</v>
      </c>
      <c r="B543" s="64" t="s">
        <v>1109</v>
      </c>
      <c r="C543" s="65">
        <v>1</v>
      </c>
      <c r="D543" s="65">
        <v>1</v>
      </c>
      <c r="E543" s="65">
        <v>2</v>
      </c>
    </row>
    <row r="544" spans="1:5" x14ac:dyDescent="0.25">
      <c r="A544" s="63" t="s">
        <v>1110</v>
      </c>
      <c r="B544" s="64" t="s">
        <v>1111</v>
      </c>
      <c r="C544" s="65">
        <v>1</v>
      </c>
      <c r="D544" s="65">
        <v>1</v>
      </c>
      <c r="E544" s="65">
        <v>2</v>
      </c>
    </row>
    <row r="545" spans="1:5" x14ac:dyDescent="0.25">
      <c r="A545" s="63" t="s">
        <v>1112</v>
      </c>
      <c r="B545" s="64" t="s">
        <v>1113</v>
      </c>
      <c r="C545" s="65">
        <v>1</v>
      </c>
      <c r="D545" s="65">
        <v>1</v>
      </c>
      <c r="E545" s="65">
        <v>2</v>
      </c>
    </row>
    <row r="546" spans="1:5" x14ac:dyDescent="0.25">
      <c r="A546" s="63" t="s">
        <v>1114</v>
      </c>
      <c r="B546" s="64" t="s">
        <v>1115</v>
      </c>
      <c r="C546" s="65">
        <v>1</v>
      </c>
      <c r="D546" s="65">
        <v>1</v>
      </c>
      <c r="E546" s="65">
        <v>2</v>
      </c>
    </row>
    <row r="547" spans="1:5" x14ac:dyDescent="0.25">
      <c r="A547" s="63" t="s">
        <v>1116</v>
      </c>
      <c r="B547" s="64" t="s">
        <v>1117</v>
      </c>
      <c r="C547" s="65">
        <v>1</v>
      </c>
      <c r="D547" s="65">
        <v>1</v>
      </c>
      <c r="E547" s="65">
        <v>2</v>
      </c>
    </row>
    <row r="548" spans="1:5" x14ac:dyDescent="0.25">
      <c r="A548" s="63" t="s">
        <v>1118</v>
      </c>
      <c r="B548" s="64" t="s">
        <v>1119</v>
      </c>
      <c r="C548" s="65">
        <v>1</v>
      </c>
      <c r="D548" s="65">
        <v>1</v>
      </c>
      <c r="E548" s="65">
        <v>2</v>
      </c>
    </row>
    <row r="549" spans="1:5" x14ac:dyDescent="0.25">
      <c r="A549" s="63" t="s">
        <v>1120</v>
      </c>
      <c r="B549" s="64" t="s">
        <v>1121</v>
      </c>
      <c r="C549" s="65">
        <v>1</v>
      </c>
      <c r="D549" s="65">
        <v>1</v>
      </c>
      <c r="E549" s="65">
        <v>2</v>
      </c>
    </row>
    <row r="550" spans="1:5" x14ac:dyDescent="0.25">
      <c r="A550" s="63" t="s">
        <v>1122</v>
      </c>
      <c r="B550" s="64" t="s">
        <v>1123</v>
      </c>
      <c r="C550" s="65">
        <v>1</v>
      </c>
      <c r="D550" s="65">
        <v>1</v>
      </c>
      <c r="E550" s="65">
        <v>2</v>
      </c>
    </row>
    <row r="551" spans="1:5" x14ac:dyDescent="0.25">
      <c r="A551" s="63" t="s">
        <v>1124</v>
      </c>
      <c r="B551" s="64" t="s">
        <v>1125</v>
      </c>
      <c r="C551" s="65">
        <v>1</v>
      </c>
      <c r="D551" s="65">
        <v>1</v>
      </c>
      <c r="E551" s="65">
        <v>2</v>
      </c>
    </row>
    <row r="552" spans="1:5" x14ac:dyDescent="0.25">
      <c r="A552" s="63" t="s">
        <v>1126</v>
      </c>
      <c r="B552" s="64" t="s">
        <v>1127</v>
      </c>
      <c r="C552" s="65">
        <v>0.95</v>
      </c>
      <c r="D552" s="65">
        <v>1</v>
      </c>
      <c r="E552" s="65">
        <v>1.95</v>
      </c>
    </row>
    <row r="553" spans="1:5" x14ac:dyDescent="0.25">
      <c r="A553" s="63" t="s">
        <v>1128</v>
      </c>
      <c r="B553" s="64" t="s">
        <v>1129</v>
      </c>
      <c r="C553" s="65">
        <v>1.55</v>
      </c>
      <c r="D553" s="65">
        <v>1.2</v>
      </c>
      <c r="E553" s="65">
        <v>2.75</v>
      </c>
    </row>
    <row r="554" spans="1:5" x14ac:dyDescent="0.25">
      <c r="A554" s="63" t="s">
        <v>1130</v>
      </c>
      <c r="B554" s="64" t="s">
        <v>1131</v>
      </c>
      <c r="C554" s="65">
        <v>1.55</v>
      </c>
      <c r="D554" s="65">
        <v>1.2</v>
      </c>
      <c r="E554" s="65">
        <v>2.75</v>
      </c>
    </row>
    <row r="555" spans="1:5" x14ac:dyDescent="0.25">
      <c r="A555" s="63" t="s">
        <v>1132</v>
      </c>
      <c r="B555" s="64" t="s">
        <v>1133</v>
      </c>
      <c r="C555" s="65">
        <v>0.8</v>
      </c>
      <c r="D555" s="65">
        <v>0.7</v>
      </c>
      <c r="E555" s="65">
        <v>1.5</v>
      </c>
    </row>
    <row r="556" spans="1:5" x14ac:dyDescent="0.25">
      <c r="A556" s="63" t="s">
        <v>1134</v>
      </c>
      <c r="B556" s="64" t="s">
        <v>1135</v>
      </c>
      <c r="C556" s="65">
        <v>0.8</v>
      </c>
      <c r="D556" s="65">
        <v>0.7</v>
      </c>
      <c r="E556" s="65">
        <v>1.5</v>
      </c>
    </row>
    <row r="557" spans="1:5" x14ac:dyDescent="0.25">
      <c r="A557" s="63" t="s">
        <v>1136</v>
      </c>
      <c r="B557" s="64" t="s">
        <v>1137</v>
      </c>
      <c r="C557" s="65">
        <v>0.8</v>
      </c>
      <c r="D557" s="65">
        <v>0.7</v>
      </c>
      <c r="E557" s="65">
        <v>1.5</v>
      </c>
    </row>
    <row r="558" spans="1:5" x14ac:dyDescent="0.25">
      <c r="A558" s="63" t="s">
        <v>1138</v>
      </c>
      <c r="B558" s="64" t="s">
        <v>1139</v>
      </c>
      <c r="C558" s="65">
        <v>1.4</v>
      </c>
      <c r="D558" s="65">
        <v>2.2000000000000002</v>
      </c>
      <c r="E558" s="65">
        <v>3.6</v>
      </c>
    </row>
    <row r="559" spans="1:5" x14ac:dyDescent="0.25">
      <c r="A559" s="63" t="s">
        <v>1140</v>
      </c>
      <c r="B559" s="64" t="s">
        <v>1141</v>
      </c>
      <c r="C559" s="65">
        <v>1.4</v>
      </c>
      <c r="D559" s="65">
        <v>2.2000000000000002</v>
      </c>
      <c r="E559" s="65">
        <v>3.6</v>
      </c>
    </row>
    <row r="560" spans="1:5" x14ac:dyDescent="0.25">
      <c r="A560" s="63" t="s">
        <v>1142</v>
      </c>
      <c r="B560" s="64" t="s">
        <v>1143</v>
      </c>
      <c r="C560" s="65">
        <v>1.4</v>
      </c>
      <c r="D560" s="65">
        <v>2.2000000000000002</v>
      </c>
      <c r="E560" s="65">
        <v>3.6</v>
      </c>
    </row>
    <row r="561" spans="1:5" x14ac:dyDescent="0.25">
      <c r="A561" s="63" t="s">
        <v>1144</v>
      </c>
      <c r="B561" s="64" t="s">
        <v>1145</v>
      </c>
      <c r="C561" s="65">
        <v>1</v>
      </c>
      <c r="D561" s="65">
        <v>0.85</v>
      </c>
      <c r="E561" s="65">
        <v>1.85</v>
      </c>
    </row>
    <row r="562" spans="1:5" x14ac:dyDescent="0.25">
      <c r="A562" s="63" t="s">
        <v>1146</v>
      </c>
      <c r="B562" s="64" t="s">
        <v>1147</v>
      </c>
      <c r="C562" s="65">
        <v>2.1</v>
      </c>
      <c r="D562" s="65">
        <v>1.5</v>
      </c>
      <c r="E562" s="65">
        <v>3.6</v>
      </c>
    </row>
    <row r="563" spans="1:5" x14ac:dyDescent="0.25">
      <c r="A563" s="63" t="s">
        <v>1148</v>
      </c>
      <c r="B563" s="64" t="s">
        <v>1149</v>
      </c>
      <c r="C563" s="65">
        <v>2.1</v>
      </c>
      <c r="D563" s="65">
        <v>1.5</v>
      </c>
      <c r="E563" s="65">
        <v>3.6</v>
      </c>
    </row>
    <row r="564" spans="1:5" x14ac:dyDescent="0.25">
      <c r="A564" s="63" t="s">
        <v>1150</v>
      </c>
      <c r="B564" s="64" t="s">
        <v>1151</v>
      </c>
      <c r="C564" s="65">
        <v>2.1</v>
      </c>
      <c r="D564" s="65">
        <v>1.5</v>
      </c>
      <c r="E564" s="65">
        <v>3.6</v>
      </c>
    </row>
    <row r="565" spans="1:5" x14ac:dyDescent="0.25">
      <c r="A565" s="63" t="s">
        <v>1152</v>
      </c>
      <c r="B565" s="64" t="s">
        <v>1153</v>
      </c>
      <c r="C565" s="65">
        <v>2.1</v>
      </c>
      <c r="D565" s="65">
        <v>1.5</v>
      </c>
      <c r="E565" s="65">
        <v>3.6</v>
      </c>
    </row>
    <row r="566" spans="1:5" x14ac:dyDescent="0.25">
      <c r="A566" s="63" t="s">
        <v>1154</v>
      </c>
      <c r="B566" s="64" t="s">
        <v>1155</v>
      </c>
      <c r="C566" s="65">
        <v>1</v>
      </c>
      <c r="D566" s="65">
        <v>1.05</v>
      </c>
      <c r="E566" s="65">
        <v>2.0499999999999998</v>
      </c>
    </row>
    <row r="567" spans="1:5" x14ac:dyDescent="0.25">
      <c r="A567" s="63" t="s">
        <v>1156</v>
      </c>
      <c r="B567" s="64" t="s">
        <v>1157</v>
      </c>
      <c r="C567" s="65">
        <v>1</v>
      </c>
      <c r="D567" s="65">
        <v>1.05</v>
      </c>
      <c r="E567" s="65">
        <v>2.0499999999999998</v>
      </c>
    </row>
    <row r="568" spans="1:5" x14ac:dyDescent="0.25">
      <c r="A568" s="63" t="s">
        <v>1158</v>
      </c>
      <c r="B568" s="64" t="s">
        <v>1159</v>
      </c>
      <c r="C568" s="65">
        <v>0.7</v>
      </c>
      <c r="D568" s="65">
        <v>0.7</v>
      </c>
      <c r="E568" s="65">
        <v>1.4</v>
      </c>
    </row>
    <row r="569" spans="1:5" x14ac:dyDescent="0.25">
      <c r="A569" s="63" t="s">
        <v>1160</v>
      </c>
      <c r="B569" s="64" t="s">
        <v>1161</v>
      </c>
      <c r="C569" s="65">
        <v>1</v>
      </c>
      <c r="D569" s="65">
        <v>1.05</v>
      </c>
      <c r="E569" s="65">
        <v>2.0499999999999998</v>
      </c>
    </row>
    <row r="570" spans="1:5" x14ac:dyDescent="0.25">
      <c r="A570" s="63" t="s">
        <v>1162</v>
      </c>
      <c r="B570" s="64" t="s">
        <v>1163</v>
      </c>
      <c r="C570" s="65">
        <v>1</v>
      </c>
      <c r="D570" s="65">
        <v>1.05</v>
      </c>
      <c r="E570" s="65">
        <v>2.0499999999999998</v>
      </c>
    </row>
    <row r="571" spans="1:5" x14ac:dyDescent="0.25">
      <c r="A571" s="63" t="s">
        <v>1164</v>
      </c>
      <c r="B571" s="64" t="s">
        <v>1165</v>
      </c>
      <c r="C571" s="65">
        <v>1.8</v>
      </c>
      <c r="D571" s="65">
        <v>1.5</v>
      </c>
      <c r="E571" s="65">
        <v>3.3</v>
      </c>
    </row>
    <row r="572" spans="1:5" x14ac:dyDescent="0.25">
      <c r="A572" s="63" t="s">
        <v>1166</v>
      </c>
      <c r="B572" s="64" t="s">
        <v>1167</v>
      </c>
      <c r="C572" s="65">
        <v>1</v>
      </c>
      <c r="D572" s="65">
        <v>1.05</v>
      </c>
      <c r="E572" s="65">
        <v>2.0499999999999998</v>
      </c>
    </row>
    <row r="573" spans="1:5" x14ac:dyDescent="0.25">
      <c r="A573" s="206" t="s">
        <v>1168</v>
      </c>
      <c r="B573" s="206"/>
      <c r="C573" s="65"/>
      <c r="D573" s="65"/>
      <c r="E573" s="65"/>
    </row>
    <row r="574" spans="1:5" x14ac:dyDescent="0.25">
      <c r="A574" s="63" t="s">
        <v>1169</v>
      </c>
      <c r="B574" s="64" t="s">
        <v>1170</v>
      </c>
      <c r="C574" s="65">
        <v>0.65</v>
      </c>
      <c r="D574" s="65">
        <v>1</v>
      </c>
      <c r="E574" s="65">
        <v>1.65</v>
      </c>
    </row>
    <row r="575" spans="1:5" x14ac:dyDescent="0.25">
      <c r="A575" s="63" t="s">
        <v>1171</v>
      </c>
      <c r="B575" s="64" t="s">
        <v>1172</v>
      </c>
      <c r="C575" s="65">
        <v>0.65</v>
      </c>
      <c r="D575" s="65">
        <v>1</v>
      </c>
      <c r="E575" s="65">
        <v>1.65</v>
      </c>
    </row>
    <row r="576" spans="1:5" x14ac:dyDescent="0.25">
      <c r="A576" s="63" t="s">
        <v>1173</v>
      </c>
      <c r="B576" s="64" t="s">
        <v>1174</v>
      </c>
      <c r="C576" s="65">
        <v>0.65</v>
      </c>
      <c r="D576" s="65">
        <v>1</v>
      </c>
      <c r="E576" s="65">
        <v>1.65</v>
      </c>
    </row>
    <row r="577" spans="1:5" x14ac:dyDescent="0.25">
      <c r="A577" s="63" t="s">
        <v>1175</v>
      </c>
      <c r="B577" s="64" t="s">
        <v>1176</v>
      </c>
      <c r="C577" s="65">
        <v>1.4</v>
      </c>
      <c r="D577" s="65">
        <v>2.2000000000000002</v>
      </c>
      <c r="E577" s="65">
        <v>3.6</v>
      </c>
    </row>
    <row r="578" spans="1:5" x14ac:dyDescent="0.25">
      <c r="A578" s="63" t="s">
        <v>1177</v>
      </c>
      <c r="B578" s="64" t="s">
        <v>1178</v>
      </c>
      <c r="C578" s="65">
        <v>1.4</v>
      </c>
      <c r="D578" s="65">
        <v>2.2000000000000002</v>
      </c>
      <c r="E578" s="65">
        <v>3.6</v>
      </c>
    </row>
    <row r="579" spans="1:5" x14ac:dyDescent="0.25">
      <c r="A579" s="63" t="s">
        <v>1179</v>
      </c>
      <c r="B579" s="64" t="s">
        <v>1180</v>
      </c>
      <c r="C579" s="65">
        <v>1.4</v>
      </c>
      <c r="D579" s="65">
        <v>2.2000000000000002</v>
      </c>
      <c r="E579" s="65">
        <v>3.6</v>
      </c>
    </row>
    <row r="580" spans="1:5" x14ac:dyDescent="0.25">
      <c r="A580" s="63" t="s">
        <v>1181</v>
      </c>
      <c r="B580" s="64" t="s">
        <v>1182</v>
      </c>
      <c r="C580" s="65">
        <v>1.4</v>
      </c>
      <c r="D580" s="65">
        <v>2.2000000000000002</v>
      </c>
      <c r="E580" s="65">
        <v>3.6</v>
      </c>
    </row>
    <row r="581" spans="1:5" x14ac:dyDescent="0.25">
      <c r="A581" s="63" t="s">
        <v>1183</v>
      </c>
      <c r="B581" s="64" t="s">
        <v>1184</v>
      </c>
      <c r="C581" s="65">
        <v>1.4</v>
      </c>
      <c r="D581" s="65">
        <v>2.2000000000000002</v>
      </c>
      <c r="E581" s="65">
        <v>3.6</v>
      </c>
    </row>
    <row r="582" spans="1:5" x14ac:dyDescent="0.25">
      <c r="A582" s="63" t="s">
        <v>1185</v>
      </c>
      <c r="B582" s="64" t="s">
        <v>1186</v>
      </c>
      <c r="C582" s="65">
        <v>0.65</v>
      </c>
      <c r="D582" s="65">
        <v>1</v>
      </c>
      <c r="E582" s="65">
        <v>1.65</v>
      </c>
    </row>
    <row r="583" spans="1:5" x14ac:dyDescent="0.25">
      <c r="A583" s="206" t="s">
        <v>1187</v>
      </c>
      <c r="B583" s="206"/>
      <c r="C583" s="65"/>
      <c r="D583" s="65"/>
      <c r="E583" s="65"/>
    </row>
    <row r="584" spans="1:5" x14ac:dyDescent="0.25">
      <c r="A584" s="63" t="s">
        <v>1188</v>
      </c>
      <c r="B584" s="64" t="s">
        <v>1189</v>
      </c>
      <c r="C584" s="65">
        <v>0.65</v>
      </c>
      <c r="D584" s="65">
        <v>0.35</v>
      </c>
      <c r="E584" s="65">
        <v>1</v>
      </c>
    </row>
    <row r="585" spans="1:5" x14ac:dyDescent="0.25">
      <c r="A585" s="63" t="s">
        <v>1190</v>
      </c>
      <c r="B585" s="64" t="s">
        <v>1191</v>
      </c>
      <c r="C585" s="65">
        <v>0.65</v>
      </c>
      <c r="D585" s="65">
        <v>0.35</v>
      </c>
      <c r="E585" s="65">
        <v>1</v>
      </c>
    </row>
    <row r="586" spans="1:5" x14ac:dyDescent="0.25">
      <c r="A586" s="63" t="s">
        <v>1192</v>
      </c>
      <c r="B586" s="64" t="s">
        <v>1193</v>
      </c>
      <c r="C586" s="65">
        <v>0.65</v>
      </c>
      <c r="D586" s="65">
        <v>0.35</v>
      </c>
      <c r="E586" s="65">
        <v>1</v>
      </c>
    </row>
    <row r="587" spans="1:5" x14ac:dyDescent="0.25">
      <c r="A587" s="63" t="s">
        <v>1194</v>
      </c>
      <c r="B587" s="64" t="s">
        <v>1195</v>
      </c>
      <c r="C587" s="65">
        <v>0.65</v>
      </c>
      <c r="D587" s="65">
        <v>0.35</v>
      </c>
      <c r="E587" s="65">
        <v>1</v>
      </c>
    </row>
    <row r="588" spans="1:5" x14ac:dyDescent="0.25">
      <c r="A588" s="63" t="s">
        <v>1196</v>
      </c>
      <c r="B588" s="64" t="s">
        <v>1197</v>
      </c>
      <c r="C588" s="65">
        <v>0.65</v>
      </c>
      <c r="D588" s="65">
        <v>0.35</v>
      </c>
      <c r="E588" s="65">
        <v>1</v>
      </c>
    </row>
    <row r="589" spans="1:5" x14ac:dyDescent="0.25">
      <c r="A589" s="63" t="s">
        <v>1198</v>
      </c>
      <c r="B589" s="64" t="s">
        <v>1199</v>
      </c>
      <c r="C589" s="65">
        <v>0.65</v>
      </c>
      <c r="D589" s="65">
        <v>0.35</v>
      </c>
      <c r="E589" s="65">
        <v>1</v>
      </c>
    </row>
    <row r="590" spans="1:5" x14ac:dyDescent="0.25">
      <c r="A590" s="63" t="s">
        <v>1200</v>
      </c>
      <c r="B590" s="64" t="s">
        <v>1201</v>
      </c>
      <c r="C590" s="65">
        <v>0.65</v>
      </c>
      <c r="D590" s="65">
        <v>0.35</v>
      </c>
      <c r="E590" s="65">
        <v>1</v>
      </c>
    </row>
    <row r="591" spans="1:5" x14ac:dyDescent="0.25">
      <c r="A591" s="63" t="s">
        <v>1202</v>
      </c>
      <c r="B591" s="64" t="s">
        <v>1203</v>
      </c>
      <c r="C591" s="65">
        <v>0.65</v>
      </c>
      <c r="D591" s="65">
        <v>0.35</v>
      </c>
      <c r="E591" s="65">
        <v>1</v>
      </c>
    </row>
    <row r="592" spans="1:5" x14ac:dyDescent="0.25">
      <c r="A592" s="63" t="s">
        <v>1204</v>
      </c>
      <c r="B592" s="64" t="s">
        <v>1205</v>
      </c>
      <c r="C592" s="65">
        <v>0.65</v>
      </c>
      <c r="D592" s="65">
        <v>0.35</v>
      </c>
      <c r="E592" s="65">
        <v>1</v>
      </c>
    </row>
    <row r="593" spans="1:5" x14ac:dyDescent="0.25">
      <c r="A593" s="63" t="s">
        <v>1206</v>
      </c>
      <c r="B593" s="64" t="s">
        <v>1207</v>
      </c>
      <c r="C593" s="65">
        <v>0.65</v>
      </c>
      <c r="D593" s="65">
        <v>0.35</v>
      </c>
      <c r="E593" s="65">
        <v>1</v>
      </c>
    </row>
    <row r="594" spans="1:5" x14ac:dyDescent="0.25">
      <c r="A594" s="63" t="s">
        <v>1208</v>
      </c>
      <c r="B594" s="64" t="s">
        <v>1209</v>
      </c>
      <c r="C594" s="65">
        <v>0.65</v>
      </c>
      <c r="D594" s="65">
        <v>0.35</v>
      </c>
      <c r="E594" s="65">
        <v>1</v>
      </c>
    </row>
    <row r="595" spans="1:5" x14ac:dyDescent="0.25">
      <c r="A595" s="63" t="s">
        <v>1210</v>
      </c>
      <c r="B595" s="64" t="s">
        <v>1211</v>
      </c>
      <c r="C595" s="65">
        <v>0.65</v>
      </c>
      <c r="D595" s="65">
        <v>0.35</v>
      </c>
      <c r="E595" s="65">
        <v>1</v>
      </c>
    </row>
    <row r="596" spans="1:5" x14ac:dyDescent="0.25">
      <c r="A596" s="206" t="s">
        <v>1212</v>
      </c>
      <c r="B596" s="206"/>
      <c r="C596" s="65"/>
      <c r="D596" s="65"/>
      <c r="E596" s="65"/>
    </row>
    <row r="597" spans="1:5" x14ac:dyDescent="0.25">
      <c r="A597" s="63" t="s">
        <v>1213</v>
      </c>
      <c r="B597" s="64" t="s">
        <v>1214</v>
      </c>
      <c r="C597" s="65">
        <v>0.8</v>
      </c>
      <c r="D597" s="65">
        <v>0.7</v>
      </c>
      <c r="E597" s="65">
        <v>1.5</v>
      </c>
    </row>
    <row r="598" spans="1:5" x14ac:dyDescent="0.25">
      <c r="A598" s="63" t="s">
        <v>1215</v>
      </c>
      <c r="B598" s="64" t="s">
        <v>1216</v>
      </c>
      <c r="C598" s="65">
        <v>0.8</v>
      </c>
      <c r="D598" s="65">
        <v>0.7</v>
      </c>
      <c r="E598" s="65">
        <v>1.5</v>
      </c>
    </row>
    <row r="599" spans="1:5" x14ac:dyDescent="0.25">
      <c r="A599" s="63" t="s">
        <v>1217</v>
      </c>
      <c r="B599" s="64" t="s">
        <v>1218</v>
      </c>
      <c r="C599" s="65">
        <v>0.8</v>
      </c>
      <c r="D599" s="65">
        <v>0.7</v>
      </c>
      <c r="E599" s="65">
        <v>1.5</v>
      </c>
    </row>
    <row r="600" spans="1:5" x14ac:dyDescent="0.25">
      <c r="A600" s="63" t="s">
        <v>1219</v>
      </c>
      <c r="B600" s="64" t="s">
        <v>1220</v>
      </c>
      <c r="C600" s="65">
        <v>0.8</v>
      </c>
      <c r="D600" s="65">
        <v>0.7</v>
      </c>
      <c r="E600" s="65">
        <v>1.5</v>
      </c>
    </row>
    <row r="601" spans="1:5" x14ac:dyDescent="0.25">
      <c r="A601" s="63" t="s">
        <v>1221</v>
      </c>
      <c r="B601" s="64" t="s">
        <v>1222</v>
      </c>
      <c r="C601" s="65">
        <v>0.95</v>
      </c>
      <c r="D601" s="65">
        <v>0.8</v>
      </c>
      <c r="E601" s="65">
        <v>1.75</v>
      </c>
    </row>
    <row r="602" spans="1:5" x14ac:dyDescent="0.25">
      <c r="A602" s="63" t="s">
        <v>1223</v>
      </c>
      <c r="B602" s="64" t="s">
        <v>1224</v>
      </c>
      <c r="C602" s="65">
        <v>0.8</v>
      </c>
      <c r="D602" s="65">
        <v>0.7</v>
      </c>
      <c r="E602" s="65">
        <v>1.5</v>
      </c>
    </row>
    <row r="603" spans="1:5" x14ac:dyDescent="0.25">
      <c r="A603" s="63" t="s">
        <v>1225</v>
      </c>
      <c r="B603" s="64" t="s">
        <v>1226</v>
      </c>
      <c r="C603" s="65">
        <v>0.8</v>
      </c>
      <c r="D603" s="65">
        <v>0.7</v>
      </c>
      <c r="E603" s="65">
        <v>1.5</v>
      </c>
    </row>
    <row r="604" spans="1:5" x14ac:dyDescent="0.25">
      <c r="A604" s="63" t="s">
        <v>1227</v>
      </c>
      <c r="B604" s="64" t="s">
        <v>1228</v>
      </c>
      <c r="C604" s="65">
        <v>0.8</v>
      </c>
      <c r="D604" s="65">
        <v>0.7</v>
      </c>
      <c r="E604" s="65">
        <v>1.5</v>
      </c>
    </row>
    <row r="605" spans="1:5" x14ac:dyDescent="0.25">
      <c r="A605" s="63" t="s">
        <v>1229</v>
      </c>
      <c r="B605" s="64" t="s">
        <v>1230</v>
      </c>
      <c r="C605" s="65">
        <v>0.8</v>
      </c>
      <c r="D605" s="65">
        <v>0.7</v>
      </c>
      <c r="E605" s="65">
        <v>1.5</v>
      </c>
    </row>
    <row r="606" spans="1:5" x14ac:dyDescent="0.25">
      <c r="A606" s="63" t="s">
        <v>1231</v>
      </c>
      <c r="B606" s="64" t="s">
        <v>1232</v>
      </c>
      <c r="C606" s="65">
        <v>0.8</v>
      </c>
      <c r="D606" s="65">
        <v>0.7</v>
      </c>
      <c r="E606" s="65">
        <v>1.5</v>
      </c>
    </row>
    <row r="607" spans="1:5" x14ac:dyDescent="0.25">
      <c r="A607" s="63" t="s">
        <v>1233</v>
      </c>
      <c r="B607" s="64" t="s">
        <v>1234</v>
      </c>
      <c r="C607" s="65">
        <v>0.8</v>
      </c>
      <c r="D607" s="65">
        <v>0.7</v>
      </c>
      <c r="E607" s="65">
        <v>1.5</v>
      </c>
    </row>
    <row r="608" spans="1:5" x14ac:dyDescent="0.25">
      <c r="A608" s="63" t="s">
        <v>1235</v>
      </c>
      <c r="B608" s="64" t="s">
        <v>1236</v>
      </c>
      <c r="C608" s="65">
        <v>0.8</v>
      </c>
      <c r="D608" s="65">
        <v>0.7</v>
      </c>
      <c r="E608" s="65">
        <v>1.5</v>
      </c>
    </row>
    <row r="609" spans="1:5" x14ac:dyDescent="0.25">
      <c r="A609" s="63" t="s">
        <v>1237</v>
      </c>
      <c r="B609" s="64" t="s">
        <v>1238</v>
      </c>
      <c r="C609" s="65">
        <v>0.8</v>
      </c>
      <c r="D609" s="65">
        <v>0.7</v>
      </c>
      <c r="E609" s="65">
        <v>1.5</v>
      </c>
    </row>
    <row r="610" spans="1:5" x14ac:dyDescent="0.25">
      <c r="A610" s="63" t="s">
        <v>1239</v>
      </c>
      <c r="B610" s="64" t="s">
        <v>1240</v>
      </c>
      <c r="C610" s="65">
        <v>0.8</v>
      </c>
      <c r="D610" s="65">
        <v>0.7</v>
      </c>
      <c r="E610" s="65">
        <v>1.5</v>
      </c>
    </row>
    <row r="611" spans="1:5" x14ac:dyDescent="0.25">
      <c r="A611" s="206" t="s">
        <v>1241</v>
      </c>
      <c r="B611" s="206"/>
      <c r="C611" s="65"/>
      <c r="D611" s="65"/>
      <c r="E611" s="65"/>
    </row>
    <row r="612" spans="1:5" x14ac:dyDescent="0.25">
      <c r="A612" s="63" t="s">
        <v>1242</v>
      </c>
      <c r="B612" s="64" t="s">
        <v>1243</v>
      </c>
      <c r="C612" s="65">
        <v>0.75</v>
      </c>
      <c r="D612" s="65">
        <v>0.5</v>
      </c>
      <c r="E612" s="65">
        <v>1.25</v>
      </c>
    </row>
    <row r="613" spans="1:5" x14ac:dyDescent="0.25">
      <c r="A613" s="63" t="s">
        <v>1244</v>
      </c>
      <c r="B613" s="64" t="s">
        <v>1245</v>
      </c>
      <c r="C613" s="65">
        <v>0.75</v>
      </c>
      <c r="D613" s="65">
        <v>0.5</v>
      </c>
      <c r="E613" s="65">
        <v>1.25</v>
      </c>
    </row>
    <row r="614" spans="1:5" x14ac:dyDescent="0.25">
      <c r="A614" s="63" t="s">
        <v>1246</v>
      </c>
      <c r="B614" s="64" t="s">
        <v>1247</v>
      </c>
      <c r="C614" s="65">
        <v>0.75</v>
      </c>
      <c r="D614" s="65">
        <v>0.5</v>
      </c>
      <c r="E614" s="65">
        <v>1.25</v>
      </c>
    </row>
    <row r="615" spans="1:5" x14ac:dyDescent="0.25">
      <c r="A615" s="63" t="s">
        <v>1248</v>
      </c>
      <c r="B615" s="64" t="s">
        <v>1249</v>
      </c>
      <c r="C615" s="65">
        <v>0.75</v>
      </c>
      <c r="D615" s="65">
        <v>0.5</v>
      </c>
      <c r="E615" s="65">
        <v>1.25</v>
      </c>
    </row>
    <row r="616" spans="1:5" x14ac:dyDescent="0.25">
      <c r="A616" s="63" t="s">
        <v>1250</v>
      </c>
      <c r="B616" s="64" t="s">
        <v>1251</v>
      </c>
      <c r="C616" s="65">
        <v>0.75</v>
      </c>
      <c r="D616" s="65">
        <v>0.5</v>
      </c>
      <c r="E616" s="65">
        <v>1.25</v>
      </c>
    </row>
    <row r="617" spans="1:5" x14ac:dyDescent="0.25">
      <c r="A617" s="63" t="s">
        <v>1252</v>
      </c>
      <c r="B617" s="64" t="s">
        <v>1253</v>
      </c>
      <c r="C617" s="65">
        <v>0.75</v>
      </c>
      <c r="D617" s="65">
        <v>0.5</v>
      </c>
      <c r="E617" s="65">
        <v>1.25</v>
      </c>
    </row>
    <row r="618" spans="1:5" x14ac:dyDescent="0.25">
      <c r="A618" s="63" t="s">
        <v>1254</v>
      </c>
      <c r="B618" s="64" t="s">
        <v>1255</v>
      </c>
      <c r="C618" s="65">
        <v>1.75</v>
      </c>
      <c r="D618" s="65">
        <v>1.2</v>
      </c>
      <c r="E618" s="65">
        <v>2.95</v>
      </c>
    </row>
    <row r="619" spans="1:5" x14ac:dyDescent="0.25">
      <c r="A619" s="63" t="s">
        <v>1256</v>
      </c>
      <c r="B619" s="64" t="s">
        <v>1257</v>
      </c>
      <c r="C619" s="65">
        <v>0.75</v>
      </c>
      <c r="D619" s="65">
        <v>0.5</v>
      </c>
      <c r="E619" s="65">
        <v>1.25</v>
      </c>
    </row>
    <row r="620" spans="1:5" x14ac:dyDescent="0.25">
      <c r="A620" s="63" t="s">
        <v>1258</v>
      </c>
      <c r="B620" s="64" t="s">
        <v>1259</v>
      </c>
      <c r="C620" s="65">
        <v>0.75</v>
      </c>
      <c r="D620" s="65">
        <v>0.5</v>
      </c>
      <c r="E620" s="65">
        <v>1.25</v>
      </c>
    </row>
    <row r="621" spans="1:5" x14ac:dyDescent="0.25">
      <c r="A621" s="63" t="s">
        <v>1260</v>
      </c>
      <c r="B621" s="64" t="s">
        <v>1261</v>
      </c>
      <c r="C621" s="65">
        <v>0.75</v>
      </c>
      <c r="D621" s="65">
        <v>0.5</v>
      </c>
      <c r="E621" s="65">
        <v>1.25</v>
      </c>
    </row>
    <row r="622" spans="1:5" x14ac:dyDescent="0.25">
      <c r="A622" s="63" t="s">
        <v>1262</v>
      </c>
      <c r="B622" s="64" t="s">
        <v>1263</v>
      </c>
      <c r="C622" s="65">
        <v>1.7</v>
      </c>
      <c r="D622" s="65">
        <v>1.3</v>
      </c>
      <c r="E622" s="65">
        <v>3</v>
      </c>
    </row>
    <row r="623" spans="1:5" x14ac:dyDescent="0.25">
      <c r="A623" s="63" t="s">
        <v>1264</v>
      </c>
      <c r="B623" s="64" t="s">
        <v>1265</v>
      </c>
      <c r="C623" s="65">
        <v>1.7</v>
      </c>
      <c r="D623" s="65">
        <v>1.3</v>
      </c>
      <c r="E623" s="65">
        <v>3</v>
      </c>
    </row>
    <row r="624" spans="1:5" x14ac:dyDescent="0.25">
      <c r="A624" s="63" t="s">
        <v>1266</v>
      </c>
      <c r="B624" s="64" t="s">
        <v>1267</v>
      </c>
      <c r="C624" s="65">
        <v>1.7</v>
      </c>
      <c r="D624" s="65">
        <v>1.3</v>
      </c>
      <c r="E624" s="65">
        <v>3</v>
      </c>
    </row>
    <row r="625" spans="1:5" x14ac:dyDescent="0.25">
      <c r="A625" s="63" t="s">
        <v>1268</v>
      </c>
      <c r="B625" s="64" t="s">
        <v>1269</v>
      </c>
      <c r="C625" s="65">
        <v>1.7</v>
      </c>
      <c r="D625" s="65">
        <v>1.3</v>
      </c>
      <c r="E625" s="65">
        <v>3</v>
      </c>
    </row>
    <row r="626" spans="1:5" x14ac:dyDescent="0.25">
      <c r="A626" s="63" t="s">
        <v>1270</v>
      </c>
      <c r="B626" s="64" t="s">
        <v>1271</v>
      </c>
      <c r="C626" s="65">
        <v>1.7</v>
      </c>
      <c r="D626" s="65">
        <v>1.3</v>
      </c>
      <c r="E626" s="65">
        <v>3</v>
      </c>
    </row>
    <row r="627" spans="1:5" x14ac:dyDescent="0.25">
      <c r="A627" s="63" t="s">
        <v>1272</v>
      </c>
      <c r="B627" s="64" t="s">
        <v>1273</v>
      </c>
      <c r="C627" s="65">
        <v>1.7</v>
      </c>
      <c r="D627" s="65">
        <v>1.3</v>
      </c>
      <c r="E627" s="65">
        <v>3</v>
      </c>
    </row>
    <row r="628" spans="1:5" x14ac:dyDescent="0.25">
      <c r="A628" s="206" t="s">
        <v>1274</v>
      </c>
      <c r="B628" s="206"/>
      <c r="C628" s="65"/>
      <c r="D628" s="65"/>
      <c r="E628" s="65"/>
    </row>
    <row r="629" spans="1:5" x14ac:dyDescent="0.25">
      <c r="A629" s="63" t="s">
        <v>1275</v>
      </c>
      <c r="B629" s="64" t="s">
        <v>1276</v>
      </c>
      <c r="C629" s="65">
        <v>0.65</v>
      </c>
      <c r="D629" s="65">
        <v>1</v>
      </c>
      <c r="E629" s="65">
        <v>1.65</v>
      </c>
    </row>
    <row r="630" spans="1:5" x14ac:dyDescent="0.25">
      <c r="A630" s="63" t="s">
        <v>1277</v>
      </c>
      <c r="B630" s="64" t="s">
        <v>1278</v>
      </c>
      <c r="C630" s="65">
        <v>0.65</v>
      </c>
      <c r="D630" s="65">
        <v>1</v>
      </c>
      <c r="E630" s="65">
        <v>1.65</v>
      </c>
    </row>
    <row r="631" spans="1:5" x14ac:dyDescent="0.25">
      <c r="A631" s="63" t="s">
        <v>1279</v>
      </c>
      <c r="B631" s="64" t="s">
        <v>1280</v>
      </c>
      <c r="C631" s="65">
        <v>0.65</v>
      </c>
      <c r="D631" s="65">
        <v>1</v>
      </c>
      <c r="E631" s="65">
        <v>1.65</v>
      </c>
    </row>
    <row r="632" spans="1:5" x14ac:dyDescent="0.25">
      <c r="A632" s="63" t="s">
        <v>1281</v>
      </c>
      <c r="B632" s="64" t="s">
        <v>1282</v>
      </c>
      <c r="C632" s="65">
        <v>0.65</v>
      </c>
      <c r="D632" s="65">
        <v>1</v>
      </c>
      <c r="E632" s="65">
        <v>1.65</v>
      </c>
    </row>
    <row r="633" spans="1:5" x14ac:dyDescent="0.25">
      <c r="A633" s="63" t="s">
        <v>1283</v>
      </c>
      <c r="B633" s="64" t="s">
        <v>1284</v>
      </c>
      <c r="C633" s="65">
        <v>0.65</v>
      </c>
      <c r="D633" s="65">
        <v>1</v>
      </c>
      <c r="E633" s="65">
        <v>1.65</v>
      </c>
    </row>
    <row r="634" spans="1:5" x14ac:dyDescent="0.25">
      <c r="A634" s="63" t="s">
        <v>1285</v>
      </c>
      <c r="B634" s="64" t="s">
        <v>1286</v>
      </c>
      <c r="C634" s="65">
        <v>0.65</v>
      </c>
      <c r="D634" s="65">
        <v>1</v>
      </c>
      <c r="E634" s="65">
        <v>1.65</v>
      </c>
    </row>
    <row r="635" spans="1:5" x14ac:dyDescent="0.25">
      <c r="A635" s="63" t="s">
        <v>1287</v>
      </c>
      <c r="B635" s="64" t="s">
        <v>1288</v>
      </c>
      <c r="C635" s="65">
        <v>1.5</v>
      </c>
      <c r="D635" s="65">
        <v>1.1000000000000001</v>
      </c>
      <c r="E635" s="65">
        <v>2.6</v>
      </c>
    </row>
    <row r="636" spans="1:5" x14ac:dyDescent="0.25">
      <c r="A636" s="63" t="s">
        <v>1289</v>
      </c>
      <c r="B636" s="64" t="s">
        <v>1290</v>
      </c>
      <c r="C636" s="65">
        <v>1.5</v>
      </c>
      <c r="D636" s="65">
        <v>1.1000000000000001</v>
      </c>
      <c r="E636" s="65">
        <v>2.6</v>
      </c>
    </row>
    <row r="637" spans="1:5" x14ac:dyDescent="0.25">
      <c r="A637" s="63" t="s">
        <v>1291</v>
      </c>
      <c r="B637" s="64" t="s">
        <v>1292</v>
      </c>
      <c r="C637" s="65">
        <v>1.5</v>
      </c>
      <c r="D637" s="65">
        <v>1.1000000000000001</v>
      </c>
      <c r="E637" s="65">
        <v>2.6</v>
      </c>
    </row>
    <row r="638" spans="1:5" x14ac:dyDescent="0.25">
      <c r="A638" s="63" t="s">
        <v>1293</v>
      </c>
      <c r="B638" s="64" t="s">
        <v>1294</v>
      </c>
      <c r="C638" s="65">
        <v>1.5</v>
      </c>
      <c r="D638" s="65">
        <v>1.1000000000000001</v>
      </c>
      <c r="E638" s="65">
        <v>2.6</v>
      </c>
    </row>
    <row r="639" spans="1:5" x14ac:dyDescent="0.25">
      <c r="A639" s="63" t="s">
        <v>1295</v>
      </c>
      <c r="B639" s="64" t="s">
        <v>1296</v>
      </c>
      <c r="C639" s="65">
        <v>1.5</v>
      </c>
      <c r="D639" s="65">
        <v>1.1000000000000001</v>
      </c>
      <c r="E639" s="65">
        <v>2.6</v>
      </c>
    </row>
    <row r="640" spans="1:5" x14ac:dyDescent="0.25">
      <c r="A640" s="63" t="s">
        <v>1297</v>
      </c>
      <c r="B640" s="64" t="s">
        <v>1298</v>
      </c>
      <c r="C640" s="65">
        <v>2</v>
      </c>
      <c r="D640" s="65">
        <v>1.85</v>
      </c>
      <c r="E640" s="65">
        <v>3.85</v>
      </c>
    </row>
    <row r="641" spans="1:5" x14ac:dyDescent="0.25">
      <c r="A641" s="63" t="s">
        <v>1299</v>
      </c>
      <c r="B641" s="64" t="s">
        <v>1300</v>
      </c>
      <c r="C641" s="65">
        <v>1.5</v>
      </c>
      <c r="D641" s="65">
        <v>1.1000000000000001</v>
      </c>
      <c r="E641" s="65">
        <v>2.6</v>
      </c>
    </row>
    <row r="642" spans="1:5" x14ac:dyDescent="0.25">
      <c r="A642" s="63" t="s">
        <v>1301</v>
      </c>
      <c r="B642" s="64" t="s">
        <v>1302</v>
      </c>
      <c r="C642" s="65">
        <v>1.5</v>
      </c>
      <c r="D642" s="65">
        <v>1.1000000000000001</v>
      </c>
      <c r="E642" s="65">
        <v>2.6</v>
      </c>
    </row>
    <row r="643" spans="1:5" x14ac:dyDescent="0.25">
      <c r="A643" s="63" t="s">
        <v>1303</v>
      </c>
      <c r="B643" s="64" t="s">
        <v>1304</v>
      </c>
      <c r="C643" s="65">
        <v>0.85</v>
      </c>
      <c r="D643" s="65">
        <v>0.7</v>
      </c>
      <c r="E643" s="65">
        <v>1.55</v>
      </c>
    </row>
    <row r="644" spans="1:5" x14ac:dyDescent="0.25">
      <c r="A644" s="63" t="s">
        <v>1305</v>
      </c>
      <c r="B644" s="64" t="s">
        <v>1306</v>
      </c>
      <c r="C644" s="65">
        <v>0.65</v>
      </c>
      <c r="D644" s="65">
        <v>0.45</v>
      </c>
      <c r="E644" s="65">
        <v>1.1000000000000001</v>
      </c>
    </row>
    <row r="645" spans="1:5" x14ac:dyDescent="0.25">
      <c r="A645" s="63" t="s">
        <v>1307</v>
      </c>
      <c r="B645" s="64" t="s">
        <v>1308</v>
      </c>
      <c r="C645" s="65">
        <v>1.8</v>
      </c>
      <c r="D645" s="65">
        <v>1.5</v>
      </c>
      <c r="E645" s="65">
        <v>3.3</v>
      </c>
    </row>
    <row r="646" spans="1:5" x14ac:dyDescent="0.25">
      <c r="A646" s="63" t="s">
        <v>1309</v>
      </c>
      <c r="B646" s="64" t="s">
        <v>1310</v>
      </c>
      <c r="C646" s="65">
        <v>0.85</v>
      </c>
      <c r="D646" s="65">
        <v>0.7</v>
      </c>
      <c r="E646" s="65">
        <v>1.55</v>
      </c>
    </row>
    <row r="647" spans="1:5" x14ac:dyDescent="0.25">
      <c r="A647" s="63" t="s">
        <v>1311</v>
      </c>
      <c r="B647" s="64" t="s">
        <v>1312</v>
      </c>
      <c r="C647" s="65">
        <v>1.5</v>
      </c>
      <c r="D647" s="65">
        <v>1.1000000000000001</v>
      </c>
      <c r="E647" s="65">
        <v>2.6</v>
      </c>
    </row>
    <row r="648" spans="1:5" ht="36" customHeight="1" x14ac:dyDescent="0.25">
      <c r="A648" s="207" t="s">
        <v>1313</v>
      </c>
      <c r="B648" s="207"/>
      <c r="C648" s="65"/>
      <c r="D648" s="65"/>
      <c r="E648" s="65"/>
    </row>
    <row r="649" spans="1:5" x14ac:dyDescent="0.25">
      <c r="A649" s="63" t="s">
        <v>1314</v>
      </c>
      <c r="B649" s="64" t="s">
        <v>1315</v>
      </c>
      <c r="C649" s="65">
        <v>0.65</v>
      </c>
      <c r="D649" s="65">
        <v>0.45</v>
      </c>
      <c r="E649" s="65">
        <v>1.1000000000000001</v>
      </c>
    </row>
    <row r="650" spans="1:5" x14ac:dyDescent="0.25">
      <c r="A650" s="63" t="s">
        <v>1316</v>
      </c>
      <c r="B650" s="64" t="s">
        <v>1317</v>
      </c>
      <c r="C650" s="65"/>
      <c r="D650" s="65"/>
      <c r="E650" s="65"/>
    </row>
    <row r="651" spans="1:5" x14ac:dyDescent="0.25">
      <c r="A651" s="63" t="s">
        <v>1318</v>
      </c>
      <c r="B651" s="64" t="s">
        <v>1319</v>
      </c>
      <c r="C651" s="65">
        <v>1.2</v>
      </c>
      <c r="D651" s="65">
        <v>1.1499999999999999</v>
      </c>
      <c r="E651" s="65">
        <v>2.35</v>
      </c>
    </row>
  </sheetData>
  <sheetProtection password="806B" sheet="1" objects="1" scenarios="1"/>
  <mergeCells count="24">
    <mergeCell ref="A583:B583"/>
    <mergeCell ref="A596:B596"/>
    <mergeCell ref="A611:B611"/>
    <mergeCell ref="A628:B628"/>
    <mergeCell ref="A648:B648"/>
    <mergeCell ref="A573:B573"/>
    <mergeCell ref="A294:B294"/>
    <mergeCell ref="A307:B307"/>
    <mergeCell ref="A317:B317"/>
    <mergeCell ref="A341:B341"/>
    <mergeCell ref="A433:B433"/>
    <mergeCell ref="A457:B457"/>
    <mergeCell ref="A466:B466"/>
    <mergeCell ref="A495:B495"/>
    <mergeCell ref="A514:B514"/>
    <mergeCell ref="A519:B519"/>
    <mergeCell ref="A539:B539"/>
    <mergeCell ref="G2:H2"/>
    <mergeCell ref="N3:T3"/>
    <mergeCell ref="A4:B4"/>
    <mergeCell ref="N4:T65"/>
    <mergeCell ref="G9:H9"/>
    <mergeCell ref="A44:B44"/>
    <mergeCell ref="A60:B60"/>
  </mergeCells>
  <dataValidations count="2">
    <dataValidation type="list" allowBlank="1" showInputMessage="1" showErrorMessage="1" sqref="J7:J8">
      <formula1>"A,B,D,F,G,H,TODAS"</formula1>
    </dataValidation>
    <dataValidation type="textLength" operator="equal" allowBlank="1" showInputMessage="1" showErrorMessage="1" errorTitle="Error en la numeracion" error="Rango de CNAE entre 0111 y 9900" promptTitle="Indicar las cuatro cifras" prompt="Rango de CNAE entre 0111 y 9900" sqref="G5">
      <formula1>4</formula1>
    </dataValidation>
  </dataValidations>
  <hyperlinks>
    <hyperlink ref="J2" location="INDICE!B5" display="Volver al Índice"/>
  </hyperlinks>
  <pageMargins left="0.7" right="0.7" top="0.75" bottom="0.75" header="0.3" footer="0.3"/>
  <pageSetup paperSize="9" orientation="portrait" horizontalDpi="0"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R21"/>
  <sheetViews>
    <sheetView showGridLines="0" zoomScaleNormal="100" workbookViewId="0">
      <selection activeCell="N2" sqref="N2"/>
    </sheetView>
  </sheetViews>
  <sheetFormatPr baseColWidth="10" defaultRowHeight="15" x14ac:dyDescent="0.25"/>
  <cols>
    <col min="1" max="1" width="4.140625" customWidth="1"/>
    <col min="2" max="2" width="3.28515625" customWidth="1"/>
    <col min="3" max="3" width="15.140625" bestFit="1" customWidth="1"/>
    <col min="4" max="4" width="15" bestFit="1" customWidth="1"/>
    <col min="5" max="5" width="13.5703125" bestFit="1" customWidth="1"/>
    <col min="6" max="6" width="15" customWidth="1"/>
    <col min="7" max="7" width="4" customWidth="1"/>
    <col min="8" max="8" width="3.85546875" customWidth="1"/>
    <col min="10" max="10" width="3.28515625" customWidth="1"/>
    <col min="11" max="11" width="11.42578125" style="12"/>
    <col min="12" max="12" width="15.140625" customWidth="1"/>
    <col min="13" max="13" width="14.7109375" customWidth="1"/>
    <col min="14" max="15" width="13.28515625" customWidth="1"/>
    <col min="16" max="16" width="3.7109375" customWidth="1"/>
    <col min="17" max="17" width="2.140625" customWidth="1"/>
    <col min="257" max="257" width="4.140625" customWidth="1"/>
    <col min="258" max="258" width="3.28515625" customWidth="1"/>
    <col min="259" max="259" width="15.140625" bestFit="1" customWidth="1"/>
    <col min="260" max="260" width="15" bestFit="1" customWidth="1"/>
    <col min="261" max="261" width="13.5703125" bestFit="1" customWidth="1"/>
    <col min="262" max="262" width="15" customWidth="1"/>
    <col min="263" max="263" width="4" customWidth="1"/>
    <col min="264" max="264" width="3.85546875" customWidth="1"/>
    <col min="266" max="266" width="3.28515625" customWidth="1"/>
    <col min="268" max="268" width="15.140625" customWidth="1"/>
    <col min="269" max="269" width="14.7109375" customWidth="1"/>
    <col min="270" max="271" width="13.28515625" customWidth="1"/>
    <col min="272" max="272" width="3.7109375" customWidth="1"/>
    <col min="273" max="273" width="2.140625" customWidth="1"/>
    <col min="513" max="513" width="4.140625" customWidth="1"/>
    <col min="514" max="514" width="3.28515625" customWidth="1"/>
    <col min="515" max="515" width="15.140625" bestFit="1" customWidth="1"/>
    <col min="516" max="516" width="15" bestFit="1" customWidth="1"/>
    <col min="517" max="517" width="13.5703125" bestFit="1" customWidth="1"/>
    <col min="518" max="518" width="15" customWidth="1"/>
    <col min="519" max="519" width="4" customWidth="1"/>
    <col min="520" max="520" width="3.85546875" customWidth="1"/>
    <col min="522" max="522" width="3.28515625" customWidth="1"/>
    <col min="524" max="524" width="15.140625" customWidth="1"/>
    <col min="525" max="525" width="14.7109375" customWidth="1"/>
    <col min="526" max="527" width="13.28515625" customWidth="1"/>
    <col min="528" max="528" width="3.7109375" customWidth="1"/>
    <col min="529" max="529" width="2.140625" customWidth="1"/>
    <col min="769" max="769" width="4.140625" customWidth="1"/>
    <col min="770" max="770" width="3.28515625" customWidth="1"/>
    <col min="771" max="771" width="15.140625" bestFit="1" customWidth="1"/>
    <col min="772" max="772" width="15" bestFit="1" customWidth="1"/>
    <col min="773" max="773" width="13.5703125" bestFit="1" customWidth="1"/>
    <col min="774" max="774" width="15" customWidth="1"/>
    <col min="775" max="775" width="4" customWidth="1"/>
    <col min="776" max="776" width="3.85546875" customWidth="1"/>
    <col min="778" max="778" width="3.28515625" customWidth="1"/>
    <col min="780" max="780" width="15.140625" customWidth="1"/>
    <col min="781" max="781" width="14.7109375" customWidth="1"/>
    <col min="782" max="783" width="13.28515625" customWidth="1"/>
    <col min="784" max="784" width="3.7109375" customWidth="1"/>
    <col min="785" max="785" width="2.140625" customWidth="1"/>
    <col min="1025" max="1025" width="4.140625" customWidth="1"/>
    <col min="1026" max="1026" width="3.28515625" customWidth="1"/>
    <col min="1027" max="1027" width="15.140625" bestFit="1" customWidth="1"/>
    <col min="1028" max="1028" width="15" bestFit="1" customWidth="1"/>
    <col min="1029" max="1029" width="13.5703125" bestFit="1" customWidth="1"/>
    <col min="1030" max="1030" width="15" customWidth="1"/>
    <col min="1031" max="1031" width="4" customWidth="1"/>
    <col min="1032" max="1032" width="3.85546875" customWidth="1"/>
    <col min="1034" max="1034" width="3.28515625" customWidth="1"/>
    <col min="1036" max="1036" width="15.140625" customWidth="1"/>
    <col min="1037" max="1037" width="14.7109375" customWidth="1"/>
    <col min="1038" max="1039" width="13.28515625" customWidth="1"/>
    <col min="1040" max="1040" width="3.7109375" customWidth="1"/>
    <col min="1041" max="1041" width="2.140625" customWidth="1"/>
    <col min="1281" max="1281" width="4.140625" customWidth="1"/>
    <col min="1282" max="1282" width="3.28515625" customWidth="1"/>
    <col min="1283" max="1283" width="15.140625" bestFit="1" customWidth="1"/>
    <col min="1284" max="1284" width="15" bestFit="1" customWidth="1"/>
    <col min="1285" max="1285" width="13.5703125" bestFit="1" customWidth="1"/>
    <col min="1286" max="1286" width="15" customWidth="1"/>
    <col min="1287" max="1287" width="4" customWidth="1"/>
    <col min="1288" max="1288" width="3.85546875" customWidth="1"/>
    <col min="1290" max="1290" width="3.28515625" customWidth="1"/>
    <col min="1292" max="1292" width="15.140625" customWidth="1"/>
    <col min="1293" max="1293" width="14.7109375" customWidth="1"/>
    <col min="1294" max="1295" width="13.28515625" customWidth="1"/>
    <col min="1296" max="1296" width="3.7109375" customWidth="1"/>
    <col min="1297" max="1297" width="2.140625" customWidth="1"/>
    <col min="1537" max="1537" width="4.140625" customWidth="1"/>
    <col min="1538" max="1538" width="3.28515625" customWidth="1"/>
    <col min="1539" max="1539" width="15.140625" bestFit="1" customWidth="1"/>
    <col min="1540" max="1540" width="15" bestFit="1" customWidth="1"/>
    <col min="1541" max="1541" width="13.5703125" bestFit="1" customWidth="1"/>
    <col min="1542" max="1542" width="15" customWidth="1"/>
    <col min="1543" max="1543" width="4" customWidth="1"/>
    <col min="1544" max="1544" width="3.85546875" customWidth="1"/>
    <col min="1546" max="1546" width="3.28515625" customWidth="1"/>
    <col min="1548" max="1548" width="15.140625" customWidth="1"/>
    <col min="1549" max="1549" width="14.7109375" customWidth="1"/>
    <col min="1550" max="1551" width="13.28515625" customWidth="1"/>
    <col min="1552" max="1552" width="3.7109375" customWidth="1"/>
    <col min="1553" max="1553" width="2.140625" customWidth="1"/>
    <col min="1793" max="1793" width="4.140625" customWidth="1"/>
    <col min="1794" max="1794" width="3.28515625" customWidth="1"/>
    <col min="1795" max="1795" width="15.140625" bestFit="1" customWidth="1"/>
    <col min="1796" max="1796" width="15" bestFit="1" customWidth="1"/>
    <col min="1797" max="1797" width="13.5703125" bestFit="1" customWidth="1"/>
    <col min="1798" max="1798" width="15" customWidth="1"/>
    <col min="1799" max="1799" width="4" customWidth="1"/>
    <col min="1800" max="1800" width="3.85546875" customWidth="1"/>
    <col min="1802" max="1802" width="3.28515625" customWidth="1"/>
    <col min="1804" max="1804" width="15.140625" customWidth="1"/>
    <col min="1805" max="1805" width="14.7109375" customWidth="1"/>
    <col min="1806" max="1807" width="13.28515625" customWidth="1"/>
    <col min="1808" max="1808" width="3.7109375" customWidth="1"/>
    <col min="1809" max="1809" width="2.140625" customWidth="1"/>
    <col min="2049" max="2049" width="4.140625" customWidth="1"/>
    <col min="2050" max="2050" width="3.28515625" customWidth="1"/>
    <col min="2051" max="2051" width="15.140625" bestFit="1" customWidth="1"/>
    <col min="2052" max="2052" width="15" bestFit="1" customWidth="1"/>
    <col min="2053" max="2053" width="13.5703125" bestFit="1" customWidth="1"/>
    <col min="2054" max="2054" width="15" customWidth="1"/>
    <col min="2055" max="2055" width="4" customWidth="1"/>
    <col min="2056" max="2056" width="3.85546875" customWidth="1"/>
    <col min="2058" max="2058" width="3.28515625" customWidth="1"/>
    <col min="2060" max="2060" width="15.140625" customWidth="1"/>
    <col min="2061" max="2061" width="14.7109375" customWidth="1"/>
    <col min="2062" max="2063" width="13.28515625" customWidth="1"/>
    <col min="2064" max="2064" width="3.7109375" customWidth="1"/>
    <col min="2065" max="2065" width="2.140625" customWidth="1"/>
    <col min="2305" max="2305" width="4.140625" customWidth="1"/>
    <col min="2306" max="2306" width="3.28515625" customWidth="1"/>
    <col min="2307" max="2307" width="15.140625" bestFit="1" customWidth="1"/>
    <col min="2308" max="2308" width="15" bestFit="1" customWidth="1"/>
    <col min="2309" max="2309" width="13.5703125" bestFit="1" customWidth="1"/>
    <col min="2310" max="2310" width="15" customWidth="1"/>
    <col min="2311" max="2311" width="4" customWidth="1"/>
    <col min="2312" max="2312" width="3.85546875" customWidth="1"/>
    <col min="2314" max="2314" width="3.28515625" customWidth="1"/>
    <col min="2316" max="2316" width="15.140625" customWidth="1"/>
    <col min="2317" max="2317" width="14.7109375" customWidth="1"/>
    <col min="2318" max="2319" width="13.28515625" customWidth="1"/>
    <col min="2320" max="2320" width="3.7109375" customWidth="1"/>
    <col min="2321" max="2321" width="2.140625" customWidth="1"/>
    <col min="2561" max="2561" width="4.140625" customWidth="1"/>
    <col min="2562" max="2562" width="3.28515625" customWidth="1"/>
    <col min="2563" max="2563" width="15.140625" bestFit="1" customWidth="1"/>
    <col min="2564" max="2564" width="15" bestFit="1" customWidth="1"/>
    <col min="2565" max="2565" width="13.5703125" bestFit="1" customWidth="1"/>
    <col min="2566" max="2566" width="15" customWidth="1"/>
    <col min="2567" max="2567" width="4" customWidth="1"/>
    <col min="2568" max="2568" width="3.85546875" customWidth="1"/>
    <col min="2570" max="2570" width="3.28515625" customWidth="1"/>
    <col min="2572" max="2572" width="15.140625" customWidth="1"/>
    <col min="2573" max="2573" width="14.7109375" customWidth="1"/>
    <col min="2574" max="2575" width="13.28515625" customWidth="1"/>
    <col min="2576" max="2576" width="3.7109375" customWidth="1"/>
    <col min="2577" max="2577" width="2.140625" customWidth="1"/>
    <col min="2817" max="2817" width="4.140625" customWidth="1"/>
    <col min="2818" max="2818" width="3.28515625" customWidth="1"/>
    <col min="2819" max="2819" width="15.140625" bestFit="1" customWidth="1"/>
    <col min="2820" max="2820" width="15" bestFit="1" customWidth="1"/>
    <col min="2821" max="2821" width="13.5703125" bestFit="1" customWidth="1"/>
    <col min="2822" max="2822" width="15" customWidth="1"/>
    <col min="2823" max="2823" width="4" customWidth="1"/>
    <col min="2824" max="2824" width="3.85546875" customWidth="1"/>
    <col min="2826" max="2826" width="3.28515625" customWidth="1"/>
    <col min="2828" max="2828" width="15.140625" customWidth="1"/>
    <col min="2829" max="2829" width="14.7109375" customWidth="1"/>
    <col min="2830" max="2831" width="13.28515625" customWidth="1"/>
    <col min="2832" max="2832" width="3.7109375" customWidth="1"/>
    <col min="2833" max="2833" width="2.140625" customWidth="1"/>
    <col min="3073" max="3073" width="4.140625" customWidth="1"/>
    <col min="3074" max="3074" width="3.28515625" customWidth="1"/>
    <col min="3075" max="3075" width="15.140625" bestFit="1" customWidth="1"/>
    <col min="3076" max="3076" width="15" bestFit="1" customWidth="1"/>
    <col min="3077" max="3077" width="13.5703125" bestFit="1" customWidth="1"/>
    <col min="3078" max="3078" width="15" customWidth="1"/>
    <col min="3079" max="3079" width="4" customWidth="1"/>
    <col min="3080" max="3080" width="3.85546875" customWidth="1"/>
    <col min="3082" max="3082" width="3.28515625" customWidth="1"/>
    <col min="3084" max="3084" width="15.140625" customWidth="1"/>
    <col min="3085" max="3085" width="14.7109375" customWidth="1"/>
    <col min="3086" max="3087" width="13.28515625" customWidth="1"/>
    <col min="3088" max="3088" width="3.7109375" customWidth="1"/>
    <col min="3089" max="3089" width="2.140625" customWidth="1"/>
    <col min="3329" max="3329" width="4.140625" customWidth="1"/>
    <col min="3330" max="3330" width="3.28515625" customWidth="1"/>
    <col min="3331" max="3331" width="15.140625" bestFit="1" customWidth="1"/>
    <col min="3332" max="3332" width="15" bestFit="1" customWidth="1"/>
    <col min="3333" max="3333" width="13.5703125" bestFit="1" customWidth="1"/>
    <col min="3334" max="3334" width="15" customWidth="1"/>
    <col min="3335" max="3335" width="4" customWidth="1"/>
    <col min="3336" max="3336" width="3.85546875" customWidth="1"/>
    <col min="3338" max="3338" width="3.28515625" customWidth="1"/>
    <col min="3340" max="3340" width="15.140625" customWidth="1"/>
    <col min="3341" max="3341" width="14.7109375" customWidth="1"/>
    <col min="3342" max="3343" width="13.28515625" customWidth="1"/>
    <col min="3344" max="3344" width="3.7109375" customWidth="1"/>
    <col min="3345" max="3345" width="2.140625" customWidth="1"/>
    <col min="3585" max="3585" width="4.140625" customWidth="1"/>
    <col min="3586" max="3586" width="3.28515625" customWidth="1"/>
    <col min="3587" max="3587" width="15.140625" bestFit="1" customWidth="1"/>
    <col min="3588" max="3588" width="15" bestFit="1" customWidth="1"/>
    <col min="3589" max="3589" width="13.5703125" bestFit="1" customWidth="1"/>
    <col min="3590" max="3590" width="15" customWidth="1"/>
    <col min="3591" max="3591" width="4" customWidth="1"/>
    <col min="3592" max="3592" width="3.85546875" customWidth="1"/>
    <col min="3594" max="3594" width="3.28515625" customWidth="1"/>
    <col min="3596" max="3596" width="15.140625" customWidth="1"/>
    <col min="3597" max="3597" width="14.7109375" customWidth="1"/>
    <col min="3598" max="3599" width="13.28515625" customWidth="1"/>
    <col min="3600" max="3600" width="3.7109375" customWidth="1"/>
    <col min="3601" max="3601" width="2.140625" customWidth="1"/>
    <col min="3841" max="3841" width="4.140625" customWidth="1"/>
    <col min="3842" max="3842" width="3.28515625" customWidth="1"/>
    <col min="3843" max="3843" width="15.140625" bestFit="1" customWidth="1"/>
    <col min="3844" max="3844" width="15" bestFit="1" customWidth="1"/>
    <col min="3845" max="3845" width="13.5703125" bestFit="1" customWidth="1"/>
    <col min="3846" max="3846" width="15" customWidth="1"/>
    <col min="3847" max="3847" width="4" customWidth="1"/>
    <col min="3848" max="3848" width="3.85546875" customWidth="1"/>
    <col min="3850" max="3850" width="3.28515625" customWidth="1"/>
    <col min="3852" max="3852" width="15.140625" customWidth="1"/>
    <col min="3853" max="3853" width="14.7109375" customWidth="1"/>
    <col min="3854" max="3855" width="13.28515625" customWidth="1"/>
    <col min="3856" max="3856" width="3.7109375" customWidth="1"/>
    <col min="3857" max="3857" width="2.140625" customWidth="1"/>
    <col min="4097" max="4097" width="4.140625" customWidth="1"/>
    <col min="4098" max="4098" width="3.28515625" customWidth="1"/>
    <col min="4099" max="4099" width="15.140625" bestFit="1" customWidth="1"/>
    <col min="4100" max="4100" width="15" bestFit="1" customWidth="1"/>
    <col min="4101" max="4101" width="13.5703125" bestFit="1" customWidth="1"/>
    <col min="4102" max="4102" width="15" customWidth="1"/>
    <col min="4103" max="4103" width="4" customWidth="1"/>
    <col min="4104" max="4104" width="3.85546875" customWidth="1"/>
    <col min="4106" max="4106" width="3.28515625" customWidth="1"/>
    <col min="4108" max="4108" width="15.140625" customWidth="1"/>
    <col min="4109" max="4109" width="14.7109375" customWidth="1"/>
    <col min="4110" max="4111" width="13.28515625" customWidth="1"/>
    <col min="4112" max="4112" width="3.7109375" customWidth="1"/>
    <col min="4113" max="4113" width="2.140625" customWidth="1"/>
    <col min="4353" max="4353" width="4.140625" customWidth="1"/>
    <col min="4354" max="4354" width="3.28515625" customWidth="1"/>
    <col min="4355" max="4355" width="15.140625" bestFit="1" customWidth="1"/>
    <col min="4356" max="4356" width="15" bestFit="1" customWidth="1"/>
    <col min="4357" max="4357" width="13.5703125" bestFit="1" customWidth="1"/>
    <col min="4358" max="4358" width="15" customWidth="1"/>
    <col min="4359" max="4359" width="4" customWidth="1"/>
    <col min="4360" max="4360" width="3.85546875" customWidth="1"/>
    <col min="4362" max="4362" width="3.28515625" customWidth="1"/>
    <col min="4364" max="4364" width="15.140625" customWidth="1"/>
    <col min="4365" max="4365" width="14.7109375" customWidth="1"/>
    <col min="4366" max="4367" width="13.28515625" customWidth="1"/>
    <col min="4368" max="4368" width="3.7109375" customWidth="1"/>
    <col min="4369" max="4369" width="2.140625" customWidth="1"/>
    <col min="4609" max="4609" width="4.140625" customWidth="1"/>
    <col min="4610" max="4610" width="3.28515625" customWidth="1"/>
    <col min="4611" max="4611" width="15.140625" bestFit="1" customWidth="1"/>
    <col min="4612" max="4612" width="15" bestFit="1" customWidth="1"/>
    <col min="4613" max="4613" width="13.5703125" bestFit="1" customWidth="1"/>
    <col min="4614" max="4614" width="15" customWidth="1"/>
    <col min="4615" max="4615" width="4" customWidth="1"/>
    <col min="4616" max="4616" width="3.85546875" customWidth="1"/>
    <col min="4618" max="4618" width="3.28515625" customWidth="1"/>
    <col min="4620" max="4620" width="15.140625" customWidth="1"/>
    <col min="4621" max="4621" width="14.7109375" customWidth="1"/>
    <col min="4622" max="4623" width="13.28515625" customWidth="1"/>
    <col min="4624" max="4624" width="3.7109375" customWidth="1"/>
    <col min="4625" max="4625" width="2.140625" customWidth="1"/>
    <col min="4865" max="4865" width="4.140625" customWidth="1"/>
    <col min="4866" max="4866" width="3.28515625" customWidth="1"/>
    <col min="4867" max="4867" width="15.140625" bestFit="1" customWidth="1"/>
    <col min="4868" max="4868" width="15" bestFit="1" customWidth="1"/>
    <col min="4869" max="4869" width="13.5703125" bestFit="1" customWidth="1"/>
    <col min="4870" max="4870" width="15" customWidth="1"/>
    <col min="4871" max="4871" width="4" customWidth="1"/>
    <col min="4872" max="4872" width="3.85546875" customWidth="1"/>
    <col min="4874" max="4874" width="3.28515625" customWidth="1"/>
    <col min="4876" max="4876" width="15.140625" customWidth="1"/>
    <col min="4877" max="4877" width="14.7109375" customWidth="1"/>
    <col min="4878" max="4879" width="13.28515625" customWidth="1"/>
    <col min="4880" max="4880" width="3.7109375" customWidth="1"/>
    <col min="4881" max="4881" width="2.140625" customWidth="1"/>
    <col min="5121" max="5121" width="4.140625" customWidth="1"/>
    <col min="5122" max="5122" width="3.28515625" customWidth="1"/>
    <col min="5123" max="5123" width="15.140625" bestFit="1" customWidth="1"/>
    <col min="5124" max="5124" width="15" bestFit="1" customWidth="1"/>
    <col min="5125" max="5125" width="13.5703125" bestFit="1" customWidth="1"/>
    <col min="5126" max="5126" width="15" customWidth="1"/>
    <col min="5127" max="5127" width="4" customWidth="1"/>
    <col min="5128" max="5128" width="3.85546875" customWidth="1"/>
    <col min="5130" max="5130" width="3.28515625" customWidth="1"/>
    <col min="5132" max="5132" width="15.140625" customWidth="1"/>
    <col min="5133" max="5133" width="14.7109375" customWidth="1"/>
    <col min="5134" max="5135" width="13.28515625" customWidth="1"/>
    <col min="5136" max="5136" width="3.7109375" customWidth="1"/>
    <col min="5137" max="5137" width="2.140625" customWidth="1"/>
    <col min="5377" max="5377" width="4.140625" customWidth="1"/>
    <col min="5378" max="5378" width="3.28515625" customWidth="1"/>
    <col min="5379" max="5379" width="15.140625" bestFit="1" customWidth="1"/>
    <col min="5380" max="5380" width="15" bestFit="1" customWidth="1"/>
    <col min="5381" max="5381" width="13.5703125" bestFit="1" customWidth="1"/>
    <col min="5382" max="5382" width="15" customWidth="1"/>
    <col min="5383" max="5383" width="4" customWidth="1"/>
    <col min="5384" max="5384" width="3.85546875" customWidth="1"/>
    <col min="5386" max="5386" width="3.28515625" customWidth="1"/>
    <col min="5388" max="5388" width="15.140625" customWidth="1"/>
    <col min="5389" max="5389" width="14.7109375" customWidth="1"/>
    <col min="5390" max="5391" width="13.28515625" customWidth="1"/>
    <col min="5392" max="5392" width="3.7109375" customWidth="1"/>
    <col min="5393" max="5393" width="2.140625" customWidth="1"/>
    <col min="5633" max="5633" width="4.140625" customWidth="1"/>
    <col min="5634" max="5634" width="3.28515625" customWidth="1"/>
    <col min="5635" max="5635" width="15.140625" bestFit="1" customWidth="1"/>
    <col min="5636" max="5636" width="15" bestFit="1" customWidth="1"/>
    <col min="5637" max="5637" width="13.5703125" bestFit="1" customWidth="1"/>
    <col min="5638" max="5638" width="15" customWidth="1"/>
    <col min="5639" max="5639" width="4" customWidth="1"/>
    <col min="5640" max="5640" width="3.85546875" customWidth="1"/>
    <col min="5642" max="5642" width="3.28515625" customWidth="1"/>
    <col min="5644" max="5644" width="15.140625" customWidth="1"/>
    <col min="5645" max="5645" width="14.7109375" customWidth="1"/>
    <col min="5646" max="5647" width="13.28515625" customWidth="1"/>
    <col min="5648" max="5648" width="3.7109375" customWidth="1"/>
    <col min="5649" max="5649" width="2.140625" customWidth="1"/>
    <col min="5889" max="5889" width="4.140625" customWidth="1"/>
    <col min="5890" max="5890" width="3.28515625" customWidth="1"/>
    <col min="5891" max="5891" width="15.140625" bestFit="1" customWidth="1"/>
    <col min="5892" max="5892" width="15" bestFit="1" customWidth="1"/>
    <col min="5893" max="5893" width="13.5703125" bestFit="1" customWidth="1"/>
    <col min="5894" max="5894" width="15" customWidth="1"/>
    <col min="5895" max="5895" width="4" customWidth="1"/>
    <col min="5896" max="5896" width="3.85546875" customWidth="1"/>
    <col min="5898" max="5898" width="3.28515625" customWidth="1"/>
    <col min="5900" max="5900" width="15.140625" customWidth="1"/>
    <col min="5901" max="5901" width="14.7109375" customWidth="1"/>
    <col min="5902" max="5903" width="13.28515625" customWidth="1"/>
    <col min="5904" max="5904" width="3.7109375" customWidth="1"/>
    <col min="5905" max="5905" width="2.140625" customWidth="1"/>
    <col min="6145" max="6145" width="4.140625" customWidth="1"/>
    <col min="6146" max="6146" width="3.28515625" customWidth="1"/>
    <col min="6147" max="6147" width="15.140625" bestFit="1" customWidth="1"/>
    <col min="6148" max="6148" width="15" bestFit="1" customWidth="1"/>
    <col min="6149" max="6149" width="13.5703125" bestFit="1" customWidth="1"/>
    <col min="6150" max="6150" width="15" customWidth="1"/>
    <col min="6151" max="6151" width="4" customWidth="1"/>
    <col min="6152" max="6152" width="3.85546875" customWidth="1"/>
    <col min="6154" max="6154" width="3.28515625" customWidth="1"/>
    <col min="6156" max="6156" width="15.140625" customWidth="1"/>
    <col min="6157" max="6157" width="14.7109375" customWidth="1"/>
    <col min="6158" max="6159" width="13.28515625" customWidth="1"/>
    <col min="6160" max="6160" width="3.7109375" customWidth="1"/>
    <col min="6161" max="6161" width="2.140625" customWidth="1"/>
    <col min="6401" max="6401" width="4.140625" customWidth="1"/>
    <col min="6402" max="6402" width="3.28515625" customWidth="1"/>
    <col min="6403" max="6403" width="15.140625" bestFit="1" customWidth="1"/>
    <col min="6404" max="6404" width="15" bestFit="1" customWidth="1"/>
    <col min="6405" max="6405" width="13.5703125" bestFit="1" customWidth="1"/>
    <col min="6406" max="6406" width="15" customWidth="1"/>
    <col min="6407" max="6407" width="4" customWidth="1"/>
    <col min="6408" max="6408" width="3.85546875" customWidth="1"/>
    <col min="6410" max="6410" width="3.28515625" customWidth="1"/>
    <col min="6412" max="6412" width="15.140625" customWidth="1"/>
    <col min="6413" max="6413" width="14.7109375" customWidth="1"/>
    <col min="6414" max="6415" width="13.28515625" customWidth="1"/>
    <col min="6416" max="6416" width="3.7109375" customWidth="1"/>
    <col min="6417" max="6417" width="2.140625" customWidth="1"/>
    <col min="6657" max="6657" width="4.140625" customWidth="1"/>
    <col min="6658" max="6658" width="3.28515625" customWidth="1"/>
    <col min="6659" max="6659" width="15.140625" bestFit="1" customWidth="1"/>
    <col min="6660" max="6660" width="15" bestFit="1" customWidth="1"/>
    <col min="6661" max="6661" width="13.5703125" bestFit="1" customWidth="1"/>
    <col min="6662" max="6662" width="15" customWidth="1"/>
    <col min="6663" max="6663" width="4" customWidth="1"/>
    <col min="6664" max="6664" width="3.85546875" customWidth="1"/>
    <col min="6666" max="6666" width="3.28515625" customWidth="1"/>
    <col min="6668" max="6668" width="15.140625" customWidth="1"/>
    <col min="6669" max="6669" width="14.7109375" customWidth="1"/>
    <col min="6670" max="6671" width="13.28515625" customWidth="1"/>
    <col min="6672" max="6672" width="3.7109375" customWidth="1"/>
    <col min="6673" max="6673" width="2.140625" customWidth="1"/>
    <col min="6913" max="6913" width="4.140625" customWidth="1"/>
    <col min="6914" max="6914" width="3.28515625" customWidth="1"/>
    <col min="6915" max="6915" width="15.140625" bestFit="1" customWidth="1"/>
    <col min="6916" max="6916" width="15" bestFit="1" customWidth="1"/>
    <col min="6917" max="6917" width="13.5703125" bestFit="1" customWidth="1"/>
    <col min="6918" max="6918" width="15" customWidth="1"/>
    <col min="6919" max="6919" width="4" customWidth="1"/>
    <col min="6920" max="6920" width="3.85546875" customWidth="1"/>
    <col min="6922" max="6922" width="3.28515625" customWidth="1"/>
    <col min="6924" max="6924" width="15.140625" customWidth="1"/>
    <col min="6925" max="6925" width="14.7109375" customWidth="1"/>
    <col min="6926" max="6927" width="13.28515625" customWidth="1"/>
    <col min="6928" max="6928" width="3.7109375" customWidth="1"/>
    <col min="6929" max="6929" width="2.140625" customWidth="1"/>
    <col min="7169" max="7169" width="4.140625" customWidth="1"/>
    <col min="7170" max="7170" width="3.28515625" customWidth="1"/>
    <col min="7171" max="7171" width="15.140625" bestFit="1" customWidth="1"/>
    <col min="7172" max="7172" width="15" bestFit="1" customWidth="1"/>
    <col min="7173" max="7173" width="13.5703125" bestFit="1" customWidth="1"/>
    <col min="7174" max="7174" width="15" customWidth="1"/>
    <col min="7175" max="7175" width="4" customWidth="1"/>
    <col min="7176" max="7176" width="3.85546875" customWidth="1"/>
    <col min="7178" max="7178" width="3.28515625" customWidth="1"/>
    <col min="7180" max="7180" width="15.140625" customWidth="1"/>
    <col min="7181" max="7181" width="14.7109375" customWidth="1"/>
    <col min="7182" max="7183" width="13.28515625" customWidth="1"/>
    <col min="7184" max="7184" width="3.7109375" customWidth="1"/>
    <col min="7185" max="7185" width="2.140625" customWidth="1"/>
    <col min="7425" max="7425" width="4.140625" customWidth="1"/>
    <col min="7426" max="7426" width="3.28515625" customWidth="1"/>
    <col min="7427" max="7427" width="15.140625" bestFit="1" customWidth="1"/>
    <col min="7428" max="7428" width="15" bestFit="1" customWidth="1"/>
    <col min="7429" max="7429" width="13.5703125" bestFit="1" customWidth="1"/>
    <col min="7430" max="7430" width="15" customWidth="1"/>
    <col min="7431" max="7431" width="4" customWidth="1"/>
    <col min="7432" max="7432" width="3.85546875" customWidth="1"/>
    <col min="7434" max="7434" width="3.28515625" customWidth="1"/>
    <col min="7436" max="7436" width="15.140625" customWidth="1"/>
    <col min="7437" max="7437" width="14.7109375" customWidth="1"/>
    <col min="7438" max="7439" width="13.28515625" customWidth="1"/>
    <col min="7440" max="7440" width="3.7109375" customWidth="1"/>
    <col min="7441" max="7441" width="2.140625" customWidth="1"/>
    <col min="7681" max="7681" width="4.140625" customWidth="1"/>
    <col min="7682" max="7682" width="3.28515625" customWidth="1"/>
    <col min="7683" max="7683" width="15.140625" bestFit="1" customWidth="1"/>
    <col min="7684" max="7684" width="15" bestFit="1" customWidth="1"/>
    <col min="7685" max="7685" width="13.5703125" bestFit="1" customWidth="1"/>
    <col min="7686" max="7686" width="15" customWidth="1"/>
    <col min="7687" max="7687" width="4" customWidth="1"/>
    <col min="7688" max="7688" width="3.85546875" customWidth="1"/>
    <col min="7690" max="7690" width="3.28515625" customWidth="1"/>
    <col min="7692" max="7692" width="15.140625" customWidth="1"/>
    <col min="7693" max="7693" width="14.7109375" customWidth="1"/>
    <col min="7694" max="7695" width="13.28515625" customWidth="1"/>
    <col min="7696" max="7696" width="3.7109375" customWidth="1"/>
    <col min="7697" max="7697" width="2.140625" customWidth="1"/>
    <col min="7937" max="7937" width="4.140625" customWidth="1"/>
    <col min="7938" max="7938" width="3.28515625" customWidth="1"/>
    <col min="7939" max="7939" width="15.140625" bestFit="1" customWidth="1"/>
    <col min="7940" max="7940" width="15" bestFit="1" customWidth="1"/>
    <col min="7941" max="7941" width="13.5703125" bestFit="1" customWidth="1"/>
    <col min="7942" max="7942" width="15" customWidth="1"/>
    <col min="7943" max="7943" width="4" customWidth="1"/>
    <col min="7944" max="7944" width="3.85546875" customWidth="1"/>
    <col min="7946" max="7946" width="3.28515625" customWidth="1"/>
    <col min="7948" max="7948" width="15.140625" customWidth="1"/>
    <col min="7949" max="7949" width="14.7109375" customWidth="1"/>
    <col min="7950" max="7951" width="13.28515625" customWidth="1"/>
    <col min="7952" max="7952" width="3.7109375" customWidth="1"/>
    <col min="7953" max="7953" width="2.140625" customWidth="1"/>
    <col min="8193" max="8193" width="4.140625" customWidth="1"/>
    <col min="8194" max="8194" width="3.28515625" customWidth="1"/>
    <col min="8195" max="8195" width="15.140625" bestFit="1" customWidth="1"/>
    <col min="8196" max="8196" width="15" bestFit="1" customWidth="1"/>
    <col min="8197" max="8197" width="13.5703125" bestFit="1" customWidth="1"/>
    <col min="8198" max="8198" width="15" customWidth="1"/>
    <col min="8199" max="8199" width="4" customWidth="1"/>
    <col min="8200" max="8200" width="3.85546875" customWidth="1"/>
    <col min="8202" max="8202" width="3.28515625" customWidth="1"/>
    <col min="8204" max="8204" width="15.140625" customWidth="1"/>
    <col min="8205" max="8205" width="14.7109375" customWidth="1"/>
    <col min="8206" max="8207" width="13.28515625" customWidth="1"/>
    <col min="8208" max="8208" width="3.7109375" customWidth="1"/>
    <col min="8209" max="8209" width="2.140625" customWidth="1"/>
    <col min="8449" max="8449" width="4.140625" customWidth="1"/>
    <col min="8450" max="8450" width="3.28515625" customWidth="1"/>
    <col min="8451" max="8451" width="15.140625" bestFit="1" customWidth="1"/>
    <col min="8452" max="8452" width="15" bestFit="1" customWidth="1"/>
    <col min="8453" max="8453" width="13.5703125" bestFit="1" customWidth="1"/>
    <col min="8454" max="8454" width="15" customWidth="1"/>
    <col min="8455" max="8455" width="4" customWidth="1"/>
    <col min="8456" max="8456" width="3.85546875" customWidth="1"/>
    <col min="8458" max="8458" width="3.28515625" customWidth="1"/>
    <col min="8460" max="8460" width="15.140625" customWidth="1"/>
    <col min="8461" max="8461" width="14.7109375" customWidth="1"/>
    <col min="8462" max="8463" width="13.28515625" customWidth="1"/>
    <col min="8464" max="8464" width="3.7109375" customWidth="1"/>
    <col min="8465" max="8465" width="2.140625" customWidth="1"/>
    <col min="8705" max="8705" width="4.140625" customWidth="1"/>
    <col min="8706" max="8706" width="3.28515625" customWidth="1"/>
    <col min="8707" max="8707" width="15.140625" bestFit="1" customWidth="1"/>
    <col min="8708" max="8708" width="15" bestFit="1" customWidth="1"/>
    <col min="8709" max="8709" width="13.5703125" bestFit="1" customWidth="1"/>
    <col min="8710" max="8710" width="15" customWidth="1"/>
    <col min="8711" max="8711" width="4" customWidth="1"/>
    <col min="8712" max="8712" width="3.85546875" customWidth="1"/>
    <col min="8714" max="8714" width="3.28515625" customWidth="1"/>
    <col min="8716" max="8716" width="15.140625" customWidth="1"/>
    <col min="8717" max="8717" width="14.7109375" customWidth="1"/>
    <col min="8718" max="8719" width="13.28515625" customWidth="1"/>
    <col min="8720" max="8720" width="3.7109375" customWidth="1"/>
    <col min="8721" max="8721" width="2.140625" customWidth="1"/>
    <col min="8961" max="8961" width="4.140625" customWidth="1"/>
    <col min="8962" max="8962" width="3.28515625" customWidth="1"/>
    <col min="8963" max="8963" width="15.140625" bestFit="1" customWidth="1"/>
    <col min="8964" max="8964" width="15" bestFit="1" customWidth="1"/>
    <col min="8965" max="8965" width="13.5703125" bestFit="1" customWidth="1"/>
    <col min="8966" max="8966" width="15" customWidth="1"/>
    <col min="8967" max="8967" width="4" customWidth="1"/>
    <col min="8968" max="8968" width="3.85546875" customWidth="1"/>
    <col min="8970" max="8970" width="3.28515625" customWidth="1"/>
    <col min="8972" max="8972" width="15.140625" customWidth="1"/>
    <col min="8973" max="8973" width="14.7109375" customWidth="1"/>
    <col min="8974" max="8975" width="13.28515625" customWidth="1"/>
    <col min="8976" max="8976" width="3.7109375" customWidth="1"/>
    <col min="8977" max="8977" width="2.140625" customWidth="1"/>
    <col min="9217" max="9217" width="4.140625" customWidth="1"/>
    <col min="9218" max="9218" width="3.28515625" customWidth="1"/>
    <col min="9219" max="9219" width="15.140625" bestFit="1" customWidth="1"/>
    <col min="9220" max="9220" width="15" bestFit="1" customWidth="1"/>
    <col min="9221" max="9221" width="13.5703125" bestFit="1" customWidth="1"/>
    <col min="9222" max="9222" width="15" customWidth="1"/>
    <col min="9223" max="9223" width="4" customWidth="1"/>
    <col min="9224" max="9224" width="3.85546875" customWidth="1"/>
    <col min="9226" max="9226" width="3.28515625" customWidth="1"/>
    <col min="9228" max="9228" width="15.140625" customWidth="1"/>
    <col min="9229" max="9229" width="14.7109375" customWidth="1"/>
    <col min="9230" max="9231" width="13.28515625" customWidth="1"/>
    <col min="9232" max="9232" width="3.7109375" customWidth="1"/>
    <col min="9233" max="9233" width="2.140625" customWidth="1"/>
    <col min="9473" max="9473" width="4.140625" customWidth="1"/>
    <col min="9474" max="9474" width="3.28515625" customWidth="1"/>
    <col min="9475" max="9475" width="15.140625" bestFit="1" customWidth="1"/>
    <col min="9476" max="9476" width="15" bestFit="1" customWidth="1"/>
    <col min="9477" max="9477" width="13.5703125" bestFit="1" customWidth="1"/>
    <col min="9478" max="9478" width="15" customWidth="1"/>
    <col min="9479" max="9479" width="4" customWidth="1"/>
    <col min="9480" max="9480" width="3.85546875" customWidth="1"/>
    <col min="9482" max="9482" width="3.28515625" customWidth="1"/>
    <col min="9484" max="9484" width="15.140625" customWidth="1"/>
    <col min="9485" max="9485" width="14.7109375" customWidth="1"/>
    <col min="9486" max="9487" width="13.28515625" customWidth="1"/>
    <col min="9488" max="9488" width="3.7109375" customWidth="1"/>
    <col min="9489" max="9489" width="2.140625" customWidth="1"/>
    <col min="9729" max="9729" width="4.140625" customWidth="1"/>
    <col min="9730" max="9730" width="3.28515625" customWidth="1"/>
    <col min="9731" max="9731" width="15.140625" bestFit="1" customWidth="1"/>
    <col min="9732" max="9732" width="15" bestFit="1" customWidth="1"/>
    <col min="9733" max="9733" width="13.5703125" bestFit="1" customWidth="1"/>
    <col min="9734" max="9734" width="15" customWidth="1"/>
    <col min="9735" max="9735" width="4" customWidth="1"/>
    <col min="9736" max="9736" width="3.85546875" customWidth="1"/>
    <col min="9738" max="9738" width="3.28515625" customWidth="1"/>
    <col min="9740" max="9740" width="15.140625" customWidth="1"/>
    <col min="9741" max="9741" width="14.7109375" customWidth="1"/>
    <col min="9742" max="9743" width="13.28515625" customWidth="1"/>
    <col min="9744" max="9744" width="3.7109375" customWidth="1"/>
    <col min="9745" max="9745" width="2.140625" customWidth="1"/>
    <col min="9985" max="9985" width="4.140625" customWidth="1"/>
    <col min="9986" max="9986" width="3.28515625" customWidth="1"/>
    <col min="9987" max="9987" width="15.140625" bestFit="1" customWidth="1"/>
    <col min="9988" max="9988" width="15" bestFit="1" customWidth="1"/>
    <col min="9989" max="9989" width="13.5703125" bestFit="1" customWidth="1"/>
    <col min="9990" max="9990" width="15" customWidth="1"/>
    <col min="9991" max="9991" width="4" customWidth="1"/>
    <col min="9992" max="9992" width="3.85546875" customWidth="1"/>
    <col min="9994" max="9994" width="3.28515625" customWidth="1"/>
    <col min="9996" max="9996" width="15.140625" customWidth="1"/>
    <col min="9997" max="9997" width="14.7109375" customWidth="1"/>
    <col min="9998" max="9999" width="13.28515625" customWidth="1"/>
    <col min="10000" max="10000" width="3.7109375" customWidth="1"/>
    <col min="10001" max="10001" width="2.140625" customWidth="1"/>
    <col min="10241" max="10241" width="4.140625" customWidth="1"/>
    <col min="10242" max="10242" width="3.28515625" customWidth="1"/>
    <col min="10243" max="10243" width="15.140625" bestFit="1" customWidth="1"/>
    <col min="10244" max="10244" width="15" bestFit="1" customWidth="1"/>
    <col min="10245" max="10245" width="13.5703125" bestFit="1" customWidth="1"/>
    <col min="10246" max="10246" width="15" customWidth="1"/>
    <col min="10247" max="10247" width="4" customWidth="1"/>
    <col min="10248" max="10248" width="3.85546875" customWidth="1"/>
    <col min="10250" max="10250" width="3.28515625" customWidth="1"/>
    <col min="10252" max="10252" width="15.140625" customWidth="1"/>
    <col min="10253" max="10253" width="14.7109375" customWidth="1"/>
    <col min="10254" max="10255" width="13.28515625" customWidth="1"/>
    <col min="10256" max="10256" width="3.7109375" customWidth="1"/>
    <col min="10257" max="10257" width="2.140625" customWidth="1"/>
    <col min="10497" max="10497" width="4.140625" customWidth="1"/>
    <col min="10498" max="10498" width="3.28515625" customWidth="1"/>
    <col min="10499" max="10499" width="15.140625" bestFit="1" customWidth="1"/>
    <col min="10500" max="10500" width="15" bestFit="1" customWidth="1"/>
    <col min="10501" max="10501" width="13.5703125" bestFit="1" customWidth="1"/>
    <col min="10502" max="10502" width="15" customWidth="1"/>
    <col min="10503" max="10503" width="4" customWidth="1"/>
    <col min="10504" max="10504" width="3.85546875" customWidth="1"/>
    <col min="10506" max="10506" width="3.28515625" customWidth="1"/>
    <col min="10508" max="10508" width="15.140625" customWidth="1"/>
    <col min="10509" max="10509" width="14.7109375" customWidth="1"/>
    <col min="10510" max="10511" width="13.28515625" customWidth="1"/>
    <col min="10512" max="10512" width="3.7109375" customWidth="1"/>
    <col min="10513" max="10513" width="2.140625" customWidth="1"/>
    <col min="10753" max="10753" width="4.140625" customWidth="1"/>
    <col min="10754" max="10754" width="3.28515625" customWidth="1"/>
    <col min="10755" max="10755" width="15.140625" bestFit="1" customWidth="1"/>
    <col min="10756" max="10756" width="15" bestFit="1" customWidth="1"/>
    <col min="10757" max="10757" width="13.5703125" bestFit="1" customWidth="1"/>
    <col min="10758" max="10758" width="15" customWidth="1"/>
    <col min="10759" max="10759" width="4" customWidth="1"/>
    <col min="10760" max="10760" width="3.85546875" customWidth="1"/>
    <col min="10762" max="10762" width="3.28515625" customWidth="1"/>
    <col min="10764" max="10764" width="15.140625" customWidth="1"/>
    <col min="10765" max="10765" width="14.7109375" customWidth="1"/>
    <col min="10766" max="10767" width="13.28515625" customWidth="1"/>
    <col min="10768" max="10768" width="3.7109375" customWidth="1"/>
    <col min="10769" max="10769" width="2.140625" customWidth="1"/>
    <col min="11009" max="11009" width="4.140625" customWidth="1"/>
    <col min="11010" max="11010" width="3.28515625" customWidth="1"/>
    <col min="11011" max="11011" width="15.140625" bestFit="1" customWidth="1"/>
    <col min="11012" max="11012" width="15" bestFit="1" customWidth="1"/>
    <col min="11013" max="11013" width="13.5703125" bestFit="1" customWidth="1"/>
    <col min="11014" max="11014" width="15" customWidth="1"/>
    <col min="11015" max="11015" width="4" customWidth="1"/>
    <col min="11016" max="11016" width="3.85546875" customWidth="1"/>
    <col min="11018" max="11018" width="3.28515625" customWidth="1"/>
    <col min="11020" max="11020" width="15.140625" customWidth="1"/>
    <col min="11021" max="11021" width="14.7109375" customWidth="1"/>
    <col min="11022" max="11023" width="13.28515625" customWidth="1"/>
    <col min="11024" max="11024" width="3.7109375" customWidth="1"/>
    <col min="11025" max="11025" width="2.140625" customWidth="1"/>
    <col min="11265" max="11265" width="4.140625" customWidth="1"/>
    <col min="11266" max="11266" width="3.28515625" customWidth="1"/>
    <col min="11267" max="11267" width="15.140625" bestFit="1" customWidth="1"/>
    <col min="11268" max="11268" width="15" bestFit="1" customWidth="1"/>
    <col min="11269" max="11269" width="13.5703125" bestFit="1" customWidth="1"/>
    <col min="11270" max="11270" width="15" customWidth="1"/>
    <col min="11271" max="11271" width="4" customWidth="1"/>
    <col min="11272" max="11272" width="3.85546875" customWidth="1"/>
    <col min="11274" max="11274" width="3.28515625" customWidth="1"/>
    <col min="11276" max="11276" width="15.140625" customWidth="1"/>
    <col min="11277" max="11277" width="14.7109375" customWidth="1"/>
    <col min="11278" max="11279" width="13.28515625" customWidth="1"/>
    <col min="11280" max="11280" width="3.7109375" customWidth="1"/>
    <col min="11281" max="11281" width="2.140625" customWidth="1"/>
    <col min="11521" max="11521" width="4.140625" customWidth="1"/>
    <col min="11522" max="11522" width="3.28515625" customWidth="1"/>
    <col min="11523" max="11523" width="15.140625" bestFit="1" customWidth="1"/>
    <col min="11524" max="11524" width="15" bestFit="1" customWidth="1"/>
    <col min="11525" max="11525" width="13.5703125" bestFit="1" customWidth="1"/>
    <col min="11526" max="11526" width="15" customWidth="1"/>
    <col min="11527" max="11527" width="4" customWidth="1"/>
    <col min="11528" max="11528" width="3.85546875" customWidth="1"/>
    <col min="11530" max="11530" width="3.28515625" customWidth="1"/>
    <col min="11532" max="11532" width="15.140625" customWidth="1"/>
    <col min="11533" max="11533" width="14.7109375" customWidth="1"/>
    <col min="11534" max="11535" width="13.28515625" customWidth="1"/>
    <col min="11536" max="11536" width="3.7109375" customWidth="1"/>
    <col min="11537" max="11537" width="2.140625" customWidth="1"/>
    <col min="11777" max="11777" width="4.140625" customWidth="1"/>
    <col min="11778" max="11778" width="3.28515625" customWidth="1"/>
    <col min="11779" max="11779" width="15.140625" bestFit="1" customWidth="1"/>
    <col min="11780" max="11780" width="15" bestFit="1" customWidth="1"/>
    <col min="11781" max="11781" width="13.5703125" bestFit="1" customWidth="1"/>
    <col min="11782" max="11782" width="15" customWidth="1"/>
    <col min="11783" max="11783" width="4" customWidth="1"/>
    <col min="11784" max="11784" width="3.85546875" customWidth="1"/>
    <col min="11786" max="11786" width="3.28515625" customWidth="1"/>
    <col min="11788" max="11788" width="15.140625" customWidth="1"/>
    <col min="11789" max="11789" width="14.7109375" customWidth="1"/>
    <col min="11790" max="11791" width="13.28515625" customWidth="1"/>
    <col min="11792" max="11792" width="3.7109375" customWidth="1"/>
    <col min="11793" max="11793" width="2.140625" customWidth="1"/>
    <col min="12033" max="12033" width="4.140625" customWidth="1"/>
    <col min="12034" max="12034" width="3.28515625" customWidth="1"/>
    <col min="12035" max="12035" width="15.140625" bestFit="1" customWidth="1"/>
    <col min="12036" max="12036" width="15" bestFit="1" customWidth="1"/>
    <col min="12037" max="12037" width="13.5703125" bestFit="1" customWidth="1"/>
    <col min="12038" max="12038" width="15" customWidth="1"/>
    <col min="12039" max="12039" width="4" customWidth="1"/>
    <col min="12040" max="12040" width="3.85546875" customWidth="1"/>
    <col min="12042" max="12042" width="3.28515625" customWidth="1"/>
    <col min="12044" max="12044" width="15.140625" customWidth="1"/>
    <col min="12045" max="12045" width="14.7109375" customWidth="1"/>
    <col min="12046" max="12047" width="13.28515625" customWidth="1"/>
    <col min="12048" max="12048" width="3.7109375" customWidth="1"/>
    <col min="12049" max="12049" width="2.140625" customWidth="1"/>
    <col min="12289" max="12289" width="4.140625" customWidth="1"/>
    <col min="12290" max="12290" width="3.28515625" customWidth="1"/>
    <col min="12291" max="12291" width="15.140625" bestFit="1" customWidth="1"/>
    <col min="12292" max="12292" width="15" bestFit="1" customWidth="1"/>
    <col min="12293" max="12293" width="13.5703125" bestFit="1" customWidth="1"/>
    <col min="12294" max="12294" width="15" customWidth="1"/>
    <col min="12295" max="12295" width="4" customWidth="1"/>
    <col min="12296" max="12296" width="3.85546875" customWidth="1"/>
    <col min="12298" max="12298" width="3.28515625" customWidth="1"/>
    <col min="12300" max="12300" width="15.140625" customWidth="1"/>
    <col min="12301" max="12301" width="14.7109375" customWidth="1"/>
    <col min="12302" max="12303" width="13.28515625" customWidth="1"/>
    <col min="12304" max="12304" width="3.7109375" customWidth="1"/>
    <col min="12305" max="12305" width="2.140625" customWidth="1"/>
    <col min="12545" max="12545" width="4.140625" customWidth="1"/>
    <col min="12546" max="12546" width="3.28515625" customWidth="1"/>
    <col min="12547" max="12547" width="15.140625" bestFit="1" customWidth="1"/>
    <col min="12548" max="12548" width="15" bestFit="1" customWidth="1"/>
    <col min="12549" max="12549" width="13.5703125" bestFit="1" customWidth="1"/>
    <col min="12550" max="12550" width="15" customWidth="1"/>
    <col min="12551" max="12551" width="4" customWidth="1"/>
    <col min="12552" max="12552" width="3.85546875" customWidth="1"/>
    <col min="12554" max="12554" width="3.28515625" customWidth="1"/>
    <col min="12556" max="12556" width="15.140625" customWidth="1"/>
    <col min="12557" max="12557" width="14.7109375" customWidth="1"/>
    <col min="12558" max="12559" width="13.28515625" customWidth="1"/>
    <col min="12560" max="12560" width="3.7109375" customWidth="1"/>
    <col min="12561" max="12561" width="2.140625" customWidth="1"/>
    <col min="12801" max="12801" width="4.140625" customWidth="1"/>
    <col min="12802" max="12802" width="3.28515625" customWidth="1"/>
    <col min="12803" max="12803" width="15.140625" bestFit="1" customWidth="1"/>
    <col min="12804" max="12804" width="15" bestFit="1" customWidth="1"/>
    <col min="12805" max="12805" width="13.5703125" bestFit="1" customWidth="1"/>
    <col min="12806" max="12806" width="15" customWidth="1"/>
    <col min="12807" max="12807" width="4" customWidth="1"/>
    <col min="12808" max="12808" width="3.85546875" customWidth="1"/>
    <col min="12810" max="12810" width="3.28515625" customWidth="1"/>
    <col min="12812" max="12812" width="15.140625" customWidth="1"/>
    <col min="12813" max="12813" width="14.7109375" customWidth="1"/>
    <col min="12814" max="12815" width="13.28515625" customWidth="1"/>
    <col min="12816" max="12816" width="3.7109375" customWidth="1"/>
    <col min="12817" max="12817" width="2.140625" customWidth="1"/>
    <col min="13057" max="13057" width="4.140625" customWidth="1"/>
    <col min="13058" max="13058" width="3.28515625" customWidth="1"/>
    <col min="13059" max="13059" width="15.140625" bestFit="1" customWidth="1"/>
    <col min="13060" max="13060" width="15" bestFit="1" customWidth="1"/>
    <col min="13061" max="13061" width="13.5703125" bestFit="1" customWidth="1"/>
    <col min="13062" max="13062" width="15" customWidth="1"/>
    <col min="13063" max="13063" width="4" customWidth="1"/>
    <col min="13064" max="13064" width="3.85546875" customWidth="1"/>
    <col min="13066" max="13066" width="3.28515625" customWidth="1"/>
    <col min="13068" max="13068" width="15.140625" customWidth="1"/>
    <col min="13069" max="13069" width="14.7109375" customWidth="1"/>
    <col min="13070" max="13071" width="13.28515625" customWidth="1"/>
    <col min="13072" max="13072" width="3.7109375" customWidth="1"/>
    <col min="13073" max="13073" width="2.140625" customWidth="1"/>
    <col min="13313" max="13313" width="4.140625" customWidth="1"/>
    <col min="13314" max="13314" width="3.28515625" customWidth="1"/>
    <col min="13315" max="13315" width="15.140625" bestFit="1" customWidth="1"/>
    <col min="13316" max="13316" width="15" bestFit="1" customWidth="1"/>
    <col min="13317" max="13317" width="13.5703125" bestFit="1" customWidth="1"/>
    <col min="13318" max="13318" width="15" customWidth="1"/>
    <col min="13319" max="13319" width="4" customWidth="1"/>
    <col min="13320" max="13320" width="3.85546875" customWidth="1"/>
    <col min="13322" max="13322" width="3.28515625" customWidth="1"/>
    <col min="13324" max="13324" width="15.140625" customWidth="1"/>
    <col min="13325" max="13325" width="14.7109375" customWidth="1"/>
    <col min="13326" max="13327" width="13.28515625" customWidth="1"/>
    <col min="13328" max="13328" width="3.7109375" customWidth="1"/>
    <col min="13329" max="13329" width="2.140625" customWidth="1"/>
    <col min="13569" max="13569" width="4.140625" customWidth="1"/>
    <col min="13570" max="13570" width="3.28515625" customWidth="1"/>
    <col min="13571" max="13571" width="15.140625" bestFit="1" customWidth="1"/>
    <col min="13572" max="13572" width="15" bestFit="1" customWidth="1"/>
    <col min="13573" max="13573" width="13.5703125" bestFit="1" customWidth="1"/>
    <col min="13574" max="13574" width="15" customWidth="1"/>
    <col min="13575" max="13575" width="4" customWidth="1"/>
    <col min="13576" max="13576" width="3.85546875" customWidth="1"/>
    <col min="13578" max="13578" width="3.28515625" customWidth="1"/>
    <col min="13580" max="13580" width="15.140625" customWidth="1"/>
    <col min="13581" max="13581" width="14.7109375" customWidth="1"/>
    <col min="13582" max="13583" width="13.28515625" customWidth="1"/>
    <col min="13584" max="13584" width="3.7109375" customWidth="1"/>
    <col min="13585" max="13585" width="2.140625" customWidth="1"/>
    <col min="13825" max="13825" width="4.140625" customWidth="1"/>
    <col min="13826" max="13826" width="3.28515625" customWidth="1"/>
    <col min="13827" max="13827" width="15.140625" bestFit="1" customWidth="1"/>
    <col min="13828" max="13828" width="15" bestFit="1" customWidth="1"/>
    <col min="13829" max="13829" width="13.5703125" bestFit="1" customWidth="1"/>
    <col min="13830" max="13830" width="15" customWidth="1"/>
    <col min="13831" max="13831" width="4" customWidth="1"/>
    <col min="13832" max="13832" width="3.85546875" customWidth="1"/>
    <col min="13834" max="13834" width="3.28515625" customWidth="1"/>
    <col min="13836" max="13836" width="15.140625" customWidth="1"/>
    <col min="13837" max="13837" width="14.7109375" customWidth="1"/>
    <col min="13838" max="13839" width="13.28515625" customWidth="1"/>
    <col min="13840" max="13840" width="3.7109375" customWidth="1"/>
    <col min="13841" max="13841" width="2.140625" customWidth="1"/>
    <col min="14081" max="14081" width="4.140625" customWidth="1"/>
    <col min="14082" max="14082" width="3.28515625" customWidth="1"/>
    <col min="14083" max="14083" width="15.140625" bestFit="1" customWidth="1"/>
    <col min="14084" max="14084" width="15" bestFit="1" customWidth="1"/>
    <col min="14085" max="14085" width="13.5703125" bestFit="1" customWidth="1"/>
    <col min="14086" max="14086" width="15" customWidth="1"/>
    <col min="14087" max="14087" width="4" customWidth="1"/>
    <col min="14088" max="14088" width="3.85546875" customWidth="1"/>
    <col min="14090" max="14090" width="3.28515625" customWidth="1"/>
    <col min="14092" max="14092" width="15.140625" customWidth="1"/>
    <col min="14093" max="14093" width="14.7109375" customWidth="1"/>
    <col min="14094" max="14095" width="13.28515625" customWidth="1"/>
    <col min="14096" max="14096" width="3.7109375" customWidth="1"/>
    <col min="14097" max="14097" width="2.140625" customWidth="1"/>
    <col min="14337" max="14337" width="4.140625" customWidth="1"/>
    <col min="14338" max="14338" width="3.28515625" customWidth="1"/>
    <col min="14339" max="14339" width="15.140625" bestFit="1" customWidth="1"/>
    <col min="14340" max="14340" width="15" bestFit="1" customWidth="1"/>
    <col min="14341" max="14341" width="13.5703125" bestFit="1" customWidth="1"/>
    <col min="14342" max="14342" width="15" customWidth="1"/>
    <col min="14343" max="14343" width="4" customWidth="1"/>
    <col min="14344" max="14344" width="3.85546875" customWidth="1"/>
    <col min="14346" max="14346" width="3.28515625" customWidth="1"/>
    <col min="14348" max="14348" width="15.140625" customWidth="1"/>
    <col min="14349" max="14349" width="14.7109375" customWidth="1"/>
    <col min="14350" max="14351" width="13.28515625" customWidth="1"/>
    <col min="14352" max="14352" width="3.7109375" customWidth="1"/>
    <col min="14353" max="14353" width="2.140625" customWidth="1"/>
    <col min="14593" max="14593" width="4.140625" customWidth="1"/>
    <col min="14594" max="14594" width="3.28515625" customWidth="1"/>
    <col min="14595" max="14595" width="15.140625" bestFit="1" customWidth="1"/>
    <col min="14596" max="14596" width="15" bestFit="1" customWidth="1"/>
    <col min="14597" max="14597" width="13.5703125" bestFit="1" customWidth="1"/>
    <col min="14598" max="14598" width="15" customWidth="1"/>
    <col min="14599" max="14599" width="4" customWidth="1"/>
    <col min="14600" max="14600" width="3.85546875" customWidth="1"/>
    <col min="14602" max="14602" width="3.28515625" customWidth="1"/>
    <col min="14604" max="14604" width="15.140625" customWidth="1"/>
    <col min="14605" max="14605" width="14.7109375" customWidth="1"/>
    <col min="14606" max="14607" width="13.28515625" customWidth="1"/>
    <col min="14608" max="14608" width="3.7109375" customWidth="1"/>
    <col min="14609" max="14609" width="2.140625" customWidth="1"/>
    <col min="14849" max="14849" width="4.140625" customWidth="1"/>
    <col min="14850" max="14850" width="3.28515625" customWidth="1"/>
    <col min="14851" max="14851" width="15.140625" bestFit="1" customWidth="1"/>
    <col min="14852" max="14852" width="15" bestFit="1" customWidth="1"/>
    <col min="14853" max="14853" width="13.5703125" bestFit="1" customWidth="1"/>
    <col min="14854" max="14854" width="15" customWidth="1"/>
    <col min="14855" max="14855" width="4" customWidth="1"/>
    <col min="14856" max="14856" width="3.85546875" customWidth="1"/>
    <col min="14858" max="14858" width="3.28515625" customWidth="1"/>
    <col min="14860" max="14860" width="15.140625" customWidth="1"/>
    <col min="14861" max="14861" width="14.7109375" customWidth="1"/>
    <col min="14862" max="14863" width="13.28515625" customWidth="1"/>
    <col min="14864" max="14864" width="3.7109375" customWidth="1"/>
    <col min="14865" max="14865" width="2.140625" customWidth="1"/>
    <col min="15105" max="15105" width="4.140625" customWidth="1"/>
    <col min="15106" max="15106" width="3.28515625" customWidth="1"/>
    <col min="15107" max="15107" width="15.140625" bestFit="1" customWidth="1"/>
    <col min="15108" max="15108" width="15" bestFit="1" customWidth="1"/>
    <col min="15109" max="15109" width="13.5703125" bestFit="1" customWidth="1"/>
    <col min="15110" max="15110" width="15" customWidth="1"/>
    <col min="15111" max="15111" width="4" customWidth="1"/>
    <col min="15112" max="15112" width="3.85546875" customWidth="1"/>
    <col min="15114" max="15114" width="3.28515625" customWidth="1"/>
    <col min="15116" max="15116" width="15.140625" customWidth="1"/>
    <col min="15117" max="15117" width="14.7109375" customWidth="1"/>
    <col min="15118" max="15119" width="13.28515625" customWidth="1"/>
    <col min="15120" max="15120" width="3.7109375" customWidth="1"/>
    <col min="15121" max="15121" width="2.140625" customWidth="1"/>
    <col min="15361" max="15361" width="4.140625" customWidth="1"/>
    <col min="15362" max="15362" width="3.28515625" customWidth="1"/>
    <col min="15363" max="15363" width="15.140625" bestFit="1" customWidth="1"/>
    <col min="15364" max="15364" width="15" bestFit="1" customWidth="1"/>
    <col min="15365" max="15365" width="13.5703125" bestFit="1" customWidth="1"/>
    <col min="15366" max="15366" width="15" customWidth="1"/>
    <col min="15367" max="15367" width="4" customWidth="1"/>
    <col min="15368" max="15368" width="3.85546875" customWidth="1"/>
    <col min="15370" max="15370" width="3.28515625" customWidth="1"/>
    <col min="15372" max="15372" width="15.140625" customWidth="1"/>
    <col min="15373" max="15373" width="14.7109375" customWidth="1"/>
    <col min="15374" max="15375" width="13.28515625" customWidth="1"/>
    <col min="15376" max="15376" width="3.7109375" customWidth="1"/>
    <col min="15377" max="15377" width="2.140625" customWidth="1"/>
    <col min="15617" max="15617" width="4.140625" customWidth="1"/>
    <col min="15618" max="15618" width="3.28515625" customWidth="1"/>
    <col min="15619" max="15619" width="15.140625" bestFit="1" customWidth="1"/>
    <col min="15620" max="15620" width="15" bestFit="1" customWidth="1"/>
    <col min="15621" max="15621" width="13.5703125" bestFit="1" customWidth="1"/>
    <col min="15622" max="15622" width="15" customWidth="1"/>
    <col min="15623" max="15623" width="4" customWidth="1"/>
    <col min="15624" max="15624" width="3.85546875" customWidth="1"/>
    <col min="15626" max="15626" width="3.28515625" customWidth="1"/>
    <col min="15628" max="15628" width="15.140625" customWidth="1"/>
    <col min="15629" max="15629" width="14.7109375" customWidth="1"/>
    <col min="15630" max="15631" width="13.28515625" customWidth="1"/>
    <col min="15632" max="15632" width="3.7109375" customWidth="1"/>
    <col min="15633" max="15633" width="2.140625" customWidth="1"/>
    <col min="15873" max="15873" width="4.140625" customWidth="1"/>
    <col min="15874" max="15874" width="3.28515625" customWidth="1"/>
    <col min="15875" max="15875" width="15.140625" bestFit="1" customWidth="1"/>
    <col min="15876" max="15876" width="15" bestFit="1" customWidth="1"/>
    <col min="15877" max="15877" width="13.5703125" bestFit="1" customWidth="1"/>
    <col min="15878" max="15878" width="15" customWidth="1"/>
    <col min="15879" max="15879" width="4" customWidth="1"/>
    <col min="15880" max="15880" width="3.85546875" customWidth="1"/>
    <col min="15882" max="15882" width="3.28515625" customWidth="1"/>
    <col min="15884" max="15884" width="15.140625" customWidth="1"/>
    <col min="15885" max="15885" width="14.7109375" customWidth="1"/>
    <col min="15886" max="15887" width="13.28515625" customWidth="1"/>
    <col min="15888" max="15888" width="3.7109375" customWidth="1"/>
    <col min="15889" max="15889" width="2.140625" customWidth="1"/>
    <col min="16129" max="16129" width="4.140625" customWidth="1"/>
    <col min="16130" max="16130" width="3.28515625" customWidth="1"/>
    <col min="16131" max="16131" width="15.140625" bestFit="1" customWidth="1"/>
    <col min="16132" max="16132" width="15" bestFit="1" customWidth="1"/>
    <col min="16133" max="16133" width="13.5703125" bestFit="1" customWidth="1"/>
    <col min="16134" max="16134" width="15" customWidth="1"/>
    <col min="16135" max="16135" width="4" customWidth="1"/>
    <col min="16136" max="16136" width="3.85546875" customWidth="1"/>
    <col min="16138" max="16138" width="3.28515625" customWidth="1"/>
    <col min="16140" max="16140" width="15.140625" customWidth="1"/>
    <col min="16141" max="16141" width="14.7109375" customWidth="1"/>
    <col min="16142" max="16143" width="13.28515625" customWidth="1"/>
    <col min="16144" max="16144" width="3.7109375" customWidth="1"/>
    <col min="16145" max="16145" width="2.140625" customWidth="1"/>
  </cols>
  <sheetData>
    <row r="2" spans="2:18" ht="18.75" x14ac:dyDescent="0.3">
      <c r="C2" s="208" t="s">
        <v>1938</v>
      </c>
      <c r="D2" s="208"/>
      <c r="E2" s="208"/>
      <c r="F2" s="208"/>
      <c r="G2" s="208"/>
      <c r="H2" s="208"/>
      <c r="I2" s="208"/>
      <c r="N2" s="184" t="s">
        <v>2110</v>
      </c>
    </row>
    <row r="3" spans="2:18" ht="19.5" thickBot="1" x14ac:dyDescent="0.35">
      <c r="C3" s="84"/>
      <c r="D3" s="84"/>
      <c r="E3" s="84"/>
      <c r="F3" s="84"/>
      <c r="G3" s="84"/>
      <c r="H3" s="84"/>
      <c r="I3" s="84"/>
      <c r="L3" s="2"/>
    </row>
    <row r="4" spans="2:18" ht="19.5" thickBot="1" x14ac:dyDescent="0.35">
      <c r="C4" s="85" t="s">
        <v>1939</v>
      </c>
      <c r="D4" s="167">
        <v>42348</v>
      </c>
      <c r="E4" s="84"/>
      <c r="F4" s="209" t="s">
        <v>1940</v>
      </c>
      <c r="G4" s="209"/>
      <c r="H4" s="209"/>
      <c r="I4" s="209"/>
      <c r="L4" s="2"/>
    </row>
    <row r="5" spans="2:18" ht="15.75" thickBot="1" x14ac:dyDescent="0.3"/>
    <row r="6" spans="2:18" ht="15.75" thickBot="1" x14ac:dyDescent="0.3">
      <c r="B6" s="86"/>
      <c r="C6" s="87"/>
      <c r="D6" s="87"/>
      <c r="E6" s="87"/>
      <c r="F6" s="87"/>
      <c r="G6" s="88"/>
      <c r="J6" s="86"/>
      <c r="K6" s="87"/>
      <c r="L6" s="87"/>
      <c r="M6" s="89"/>
      <c r="N6" s="87"/>
      <c r="O6" s="87"/>
      <c r="P6" s="88"/>
    </row>
    <row r="7" spans="2:18" ht="15.75" thickBot="1" x14ac:dyDescent="0.3">
      <c r="B7" s="90"/>
      <c r="C7" s="210" t="s">
        <v>1941</v>
      </c>
      <c r="D7" s="210"/>
      <c r="E7" s="210"/>
      <c r="F7" s="91"/>
      <c r="G7" s="92"/>
      <c r="J7" s="90"/>
      <c r="K7" s="211" t="s">
        <v>35</v>
      </c>
      <c r="L7" s="212"/>
      <c r="M7" s="213"/>
      <c r="N7" s="91"/>
      <c r="O7" s="91"/>
      <c r="P7" s="92"/>
    </row>
    <row r="8" spans="2:18" x14ac:dyDescent="0.25">
      <c r="B8" s="90"/>
      <c r="C8" s="91"/>
      <c r="D8" s="91"/>
      <c r="E8" s="91"/>
      <c r="F8" s="91"/>
      <c r="G8" s="92"/>
      <c r="J8" s="90"/>
      <c r="K8" s="91"/>
      <c r="L8" s="91"/>
      <c r="M8" s="93"/>
      <c r="N8" s="91"/>
      <c r="O8" s="91"/>
      <c r="P8" s="92"/>
    </row>
    <row r="9" spans="2:18" x14ac:dyDescent="0.25">
      <c r="B9" s="90"/>
      <c r="E9" s="91"/>
      <c r="F9" s="91"/>
      <c r="G9" s="92"/>
      <c r="J9" s="90"/>
      <c r="K9" s="91"/>
      <c r="L9" s="91"/>
      <c r="M9" s="91"/>
      <c r="N9" s="91"/>
      <c r="O9" s="91"/>
      <c r="P9" s="92"/>
      <c r="R9" s="94"/>
    </row>
    <row r="10" spans="2:18" x14ac:dyDescent="0.25">
      <c r="B10" s="90"/>
      <c r="C10" s="91"/>
      <c r="D10" s="91"/>
      <c r="E10" s="91"/>
      <c r="F10" s="91"/>
      <c r="G10" s="92"/>
      <c r="J10" s="90"/>
      <c r="K10" s="91"/>
      <c r="L10" s="91"/>
      <c r="M10" s="93"/>
      <c r="N10" s="91"/>
      <c r="O10" s="91"/>
      <c r="P10" s="92"/>
    </row>
    <row r="11" spans="2:18" s="100" customFormat="1" ht="30" x14ac:dyDescent="0.25">
      <c r="B11" s="95"/>
      <c r="C11" s="96" t="s">
        <v>23</v>
      </c>
      <c r="D11" s="96" t="s">
        <v>1942</v>
      </c>
      <c r="E11" s="97" t="s">
        <v>1943</v>
      </c>
      <c r="F11" s="98" t="s">
        <v>1944</v>
      </c>
      <c r="G11" s="99"/>
      <c r="J11" s="95"/>
      <c r="K11" s="96" t="s">
        <v>23</v>
      </c>
      <c r="L11" s="96" t="s">
        <v>1942</v>
      </c>
      <c r="M11" s="101" t="s">
        <v>1945</v>
      </c>
      <c r="N11" s="97" t="s">
        <v>1943</v>
      </c>
      <c r="O11" s="98" t="s">
        <v>1944</v>
      </c>
      <c r="P11" s="99"/>
    </row>
    <row r="12" spans="2:18" s="13" customFormat="1" ht="24.75" customHeight="1" x14ac:dyDescent="0.25">
      <c r="B12" s="102"/>
      <c r="C12" s="174">
        <f>+D4</f>
        <v>42348</v>
      </c>
      <c r="D12" s="175">
        <f ca="1">+(TODAY()-C12)+1</f>
        <v>748</v>
      </c>
      <c r="E12" s="176">
        <f>+(C12+364)</f>
        <v>42712</v>
      </c>
      <c r="F12" s="177">
        <f>+(C12+544)</f>
        <v>42892</v>
      </c>
      <c r="G12" s="103"/>
      <c r="J12" s="102"/>
      <c r="K12" s="174">
        <f>+D4</f>
        <v>42348</v>
      </c>
      <c r="L12" s="175">
        <f ca="1">+(TODAY()-K12)+1</f>
        <v>748</v>
      </c>
      <c r="M12" s="178">
        <f>+K12+119</f>
        <v>42467</v>
      </c>
      <c r="N12" s="176">
        <f>+(K12+364)</f>
        <v>42712</v>
      </c>
      <c r="O12" s="177">
        <f>+(K12+544)</f>
        <v>42892</v>
      </c>
      <c r="P12" s="103"/>
    </row>
    <row r="13" spans="2:18" ht="15.75" thickBot="1" x14ac:dyDescent="0.3">
      <c r="B13" s="90"/>
      <c r="C13" s="91"/>
      <c r="D13" s="91"/>
      <c r="E13" s="91"/>
      <c r="F13" s="91"/>
      <c r="G13" s="92"/>
      <c r="J13" s="104"/>
      <c r="K13" s="105"/>
      <c r="L13" s="105"/>
      <c r="M13" s="106"/>
      <c r="N13" s="105"/>
      <c r="O13" s="105"/>
      <c r="P13" s="107"/>
    </row>
    <row r="14" spans="2:18" ht="15.75" thickBot="1" x14ac:dyDescent="0.3">
      <c r="B14" s="104"/>
      <c r="C14" s="105"/>
      <c r="D14" s="105"/>
      <c r="E14" s="105"/>
      <c r="F14" s="105"/>
      <c r="G14" s="107"/>
    </row>
    <row r="18" spans="4:11" x14ac:dyDescent="0.25">
      <c r="K18" s="108"/>
    </row>
    <row r="20" spans="4:11" x14ac:dyDescent="0.25">
      <c r="D20" s="94"/>
      <c r="E20" s="14"/>
      <c r="F20" s="109"/>
    </row>
    <row r="21" spans="4:11" x14ac:dyDescent="0.25">
      <c r="F21" s="94"/>
    </row>
  </sheetData>
  <sheetProtection password="806B" sheet="1" objects="1" scenarios="1"/>
  <mergeCells count="4">
    <mergeCell ref="C2:I2"/>
    <mergeCell ref="F4:I4"/>
    <mergeCell ref="C7:E7"/>
    <mergeCell ref="K7:M7"/>
  </mergeCells>
  <hyperlinks>
    <hyperlink ref="N2" location="INDICE!B5" display="Volver al Índice"/>
  </hyperlinks>
  <pageMargins left="0.7" right="0.7" top="0.75" bottom="0.75" header="0.3" footer="0.3"/>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5"/>
  <sheetViews>
    <sheetView showGridLines="0" zoomScaleNormal="100" workbookViewId="0">
      <selection activeCell="B7" sqref="B7"/>
    </sheetView>
  </sheetViews>
  <sheetFormatPr baseColWidth="10" defaultRowHeight="15" x14ac:dyDescent="0.25"/>
  <cols>
    <col min="1" max="1" width="3.28515625" customWidth="1"/>
    <col min="2" max="2" width="42.140625" style="110" customWidth="1"/>
    <col min="3" max="3" width="28" customWidth="1"/>
    <col min="4" max="4" width="24.140625" customWidth="1"/>
    <col min="5" max="5" width="1.42578125" customWidth="1"/>
    <col min="6" max="6" width="17.85546875" customWidth="1"/>
    <col min="7" max="7" width="11.42578125" hidden="1" customWidth="1"/>
    <col min="8" max="8" width="39.28515625" customWidth="1"/>
    <col min="9" max="9" width="12.7109375" style="13" customWidth="1"/>
    <col min="10" max="10" width="14.85546875" style="13" customWidth="1"/>
  </cols>
  <sheetData>
    <row r="1" spans="2:6" ht="4.5" customHeight="1" thickBot="1" x14ac:dyDescent="0.3"/>
    <row r="2" spans="2:6" x14ac:dyDescent="0.25">
      <c r="B2" s="217" t="s">
        <v>1946</v>
      </c>
      <c r="C2" s="218"/>
      <c r="D2" s="219"/>
    </row>
    <row r="3" spans="2:6" ht="6" customHeight="1" thickBot="1" x14ac:dyDescent="0.3">
      <c r="B3" s="220"/>
      <c r="C3" s="221"/>
      <c r="D3" s="222"/>
    </row>
    <row r="4" spans="2:6" ht="16.5" customHeight="1" thickBot="1" x14ac:dyDescent="0.3">
      <c r="F4" s="184" t="s">
        <v>2110</v>
      </c>
    </row>
    <row r="5" spans="2:6" ht="16.5" thickTop="1" thickBot="1" x14ac:dyDescent="0.3">
      <c r="B5" s="223" t="s">
        <v>1947</v>
      </c>
      <c r="C5" s="223" t="s">
        <v>1948</v>
      </c>
      <c r="D5" s="223" t="s">
        <v>1949</v>
      </c>
      <c r="E5" s="61"/>
    </row>
    <row r="6" spans="2:6" ht="6.75" customHeight="1" thickTop="1" thickBot="1" x14ac:dyDescent="0.3">
      <c r="B6" s="223"/>
      <c r="C6" s="223"/>
      <c r="D6" s="223"/>
      <c r="E6" s="61"/>
    </row>
    <row r="7" spans="2:6" ht="30" customHeight="1" thickTop="1" thickBot="1" x14ac:dyDescent="0.3">
      <c r="B7" s="111"/>
      <c r="C7" s="112" t="str">
        <f>+IFERROR(+VLOOKUP(B7,contratos!A:E,2,FALSE),"")</f>
        <v/>
      </c>
      <c r="D7" s="112" t="str">
        <f>+IFERROR(+VLOOKUP(B7,contratos!A:E,3,FALSE),"")</f>
        <v/>
      </c>
      <c r="E7" s="61"/>
      <c r="F7" s="224" t="s">
        <v>1950</v>
      </c>
    </row>
    <row r="8" spans="2:6" ht="6" customHeight="1" thickTop="1" thickBot="1" x14ac:dyDescent="0.3">
      <c r="B8" s="113"/>
      <c r="C8" s="113"/>
      <c r="D8" s="113"/>
      <c r="E8" s="61"/>
      <c r="F8" s="225"/>
    </row>
    <row r="9" spans="2:6" ht="17.25" customHeight="1" thickTop="1" thickBot="1" x14ac:dyDescent="0.3">
      <c r="B9" s="113"/>
      <c r="C9" s="214" t="str">
        <f>+IF(B7&gt;0,+CONCATENATE("CONTRATO"," ",C7," ",D7),"")</f>
        <v/>
      </c>
      <c r="D9" s="214"/>
      <c r="E9" s="61"/>
      <c r="F9" s="215"/>
    </row>
    <row r="10" spans="2:6" ht="6" customHeight="1" thickTop="1" thickBot="1" x14ac:dyDescent="0.3">
      <c r="B10" s="114"/>
      <c r="C10" s="61"/>
      <c r="D10" s="61"/>
      <c r="E10" s="61"/>
      <c r="F10" s="216"/>
    </row>
    <row r="11" spans="2:6" ht="17.25" thickTop="1" thickBot="1" x14ac:dyDescent="0.3">
      <c r="B11" s="115" t="s">
        <v>43</v>
      </c>
      <c r="C11" s="115" t="s">
        <v>44</v>
      </c>
      <c r="D11" s="115" t="s">
        <v>1951</v>
      </c>
      <c r="E11" s="61"/>
    </row>
    <row r="12" spans="2:6" ht="29.25" customHeight="1" thickTop="1" thickBot="1" x14ac:dyDescent="0.3">
      <c r="B12" s="116"/>
      <c r="C12" s="117" t="str">
        <f>+IFERROR(+VLOOKUP(B12,'CONJUNTO CNAE (2)'!B:F,2,FALSE),"")</f>
        <v/>
      </c>
      <c r="D12" s="118" t="str">
        <f>+IFERROR(+VLOOKUP(B12,'CONJUNTO CNAE (2)'!B:F,5,FALSE),"")</f>
        <v/>
      </c>
      <c r="E12" s="61"/>
    </row>
    <row r="13" spans="2:6" ht="6.75" customHeight="1" thickTop="1" thickBot="1" x14ac:dyDescent="0.3">
      <c r="B13" s="61"/>
      <c r="C13" s="119"/>
      <c r="D13" s="120"/>
      <c r="E13" s="61"/>
    </row>
    <row r="14" spans="2:6" ht="19.5" customHeight="1" thickTop="1" thickBot="1" x14ac:dyDescent="0.3">
      <c r="B14" s="121" t="s">
        <v>1952</v>
      </c>
      <c r="C14" s="122" t="s">
        <v>1953</v>
      </c>
      <c r="D14" s="122" t="s">
        <v>1954</v>
      </c>
      <c r="E14" s="61"/>
    </row>
    <row r="15" spans="2:6" ht="22.5" customHeight="1" thickTop="1" thickBot="1" x14ac:dyDescent="0.3">
      <c r="B15" s="123" t="s">
        <v>1955</v>
      </c>
      <c r="C15" s="124" t="str">
        <f>+IF(B7&gt;0,C31,"")</f>
        <v/>
      </c>
      <c r="D15" s="124" t="str">
        <f>+IF(B7&gt;0,D31,"")</f>
        <v/>
      </c>
      <c r="E15" s="61"/>
    </row>
    <row r="16" spans="2:6" ht="30.75" customHeight="1" thickTop="1" thickBot="1" x14ac:dyDescent="0.3">
      <c r="B16" s="123" t="s">
        <v>1956</v>
      </c>
      <c r="C16" s="124" t="str">
        <f>+IF(B7&gt;0,+IF(B12&gt;0,+D12%,"Indicar CNAE"),"")</f>
        <v/>
      </c>
      <c r="D16" s="125"/>
      <c r="E16" s="61"/>
    </row>
    <row r="17" spans="2:10" ht="24.75" customHeight="1" thickTop="1" thickBot="1" x14ac:dyDescent="0.3">
      <c r="B17" s="123" t="s">
        <v>1957</v>
      </c>
      <c r="C17" s="124" t="str">
        <f>+IF(B7&gt;0,+IF(C9=C37,D37,+IF(C9=C38,D38,D36)),"")</f>
        <v/>
      </c>
      <c r="D17" s="124" t="str">
        <f>+IF(B7&gt;0,+IF(C9=C37,E37,+IF(C9=C38,E38,E36)),"")</f>
        <v/>
      </c>
      <c r="E17" s="61"/>
    </row>
    <row r="18" spans="2:10" ht="19.5" customHeight="1" thickTop="1" thickBot="1" x14ac:dyDescent="0.3">
      <c r="B18" s="123" t="s">
        <v>1958</v>
      </c>
      <c r="C18" s="124" t="str">
        <f>+IF($B$7&gt;0,D39,"")</f>
        <v/>
      </c>
      <c r="D18" s="124" t="str">
        <f>+IF($B$7&gt;0,E39,"")</f>
        <v/>
      </c>
      <c r="E18" s="61"/>
    </row>
    <row r="19" spans="2:10" ht="22.5" customHeight="1" thickTop="1" thickBot="1" x14ac:dyDescent="0.3">
      <c r="B19" s="123" t="s">
        <v>1959</v>
      </c>
      <c r="C19" s="124" t="str">
        <f>+IF($B$7&gt;0,D40,"")</f>
        <v/>
      </c>
      <c r="D19" s="124" t="str">
        <f>+IF($B$7&gt;0,E40,"")</f>
        <v/>
      </c>
      <c r="E19" s="61"/>
    </row>
    <row r="20" spans="2:10" ht="21.75" customHeight="1" thickTop="1" thickBot="1" x14ac:dyDescent="0.3">
      <c r="B20" s="126" t="s">
        <v>1960</v>
      </c>
      <c r="C20" s="127" t="str">
        <f>+IF(B7&gt;0,+SUM(C15:C19),"")</f>
        <v/>
      </c>
      <c r="D20" s="127" t="str">
        <f>+IF(B7&gt;0,+SUM(D15:D19),"")</f>
        <v/>
      </c>
      <c r="E20" s="61"/>
    </row>
    <row r="21" spans="2:10" ht="21.75" customHeight="1" thickTop="1" thickBot="1" x14ac:dyDescent="0.3">
      <c r="B21" s="126" t="s">
        <v>1961</v>
      </c>
      <c r="C21" s="128" t="str">
        <f>+IF(F9&lt;1,"Indicar Base de Cotización",+IFERROR(+$F$9*C20,""))</f>
        <v>Indicar Base de Cotización</v>
      </c>
      <c r="D21" s="128" t="str">
        <f>+IF(F9&lt;1,"Indicar Base de Cotización",+IFERROR(+$F$9*D20,""))</f>
        <v>Indicar Base de Cotización</v>
      </c>
      <c r="E21" s="61"/>
    </row>
    <row r="22" spans="2:10" ht="9" customHeight="1" thickTop="1" thickBot="1" x14ac:dyDescent="0.3">
      <c r="B22" s="114"/>
      <c r="C22" s="129"/>
      <c r="D22" s="129"/>
      <c r="E22" s="61"/>
    </row>
    <row r="23" spans="2:10" ht="33" thickTop="1" thickBot="1" x14ac:dyDescent="0.3">
      <c r="B23" s="121" t="s">
        <v>1962</v>
      </c>
      <c r="C23" s="122" t="s">
        <v>1953</v>
      </c>
      <c r="D23" s="122" t="s">
        <v>1954</v>
      </c>
      <c r="E23" s="61"/>
    </row>
    <row r="24" spans="2:10" s="59" customFormat="1" ht="20.25" customHeight="1" thickTop="1" thickBot="1" x14ac:dyDescent="0.3">
      <c r="B24" s="130" t="s">
        <v>1963</v>
      </c>
      <c r="C24" s="124" t="str">
        <f>+IF($B$7&gt;0,D43,"")</f>
        <v/>
      </c>
      <c r="D24" s="124" t="str">
        <f>+IF($B$7&gt;0,E43,"")</f>
        <v/>
      </c>
      <c r="E24" s="71"/>
      <c r="I24" s="13"/>
      <c r="J24" s="13"/>
    </row>
    <row r="25" spans="2:10" s="59" customFormat="1" ht="20.25" customHeight="1" thickTop="1" thickBot="1" x14ac:dyDescent="0.3">
      <c r="B25" s="130" t="s">
        <v>1964</v>
      </c>
      <c r="C25" s="124" t="str">
        <f>+IF($B$7&gt;0,D44,"")</f>
        <v/>
      </c>
      <c r="D25" s="124" t="str">
        <f>+IF($B$7&gt;0,E44,"")</f>
        <v/>
      </c>
      <c r="E25" s="71"/>
      <c r="I25" s="13"/>
      <c r="J25" s="13"/>
    </row>
    <row r="26" spans="2:10" s="59" customFormat="1" ht="20.25" customHeight="1" thickTop="1" thickBot="1" x14ac:dyDescent="0.3">
      <c r="B26" s="126" t="s">
        <v>1960</v>
      </c>
      <c r="C26" s="131" t="str">
        <f>+IF(B7&gt;0,+SUM(C24:C25),"")</f>
        <v/>
      </c>
      <c r="D26" s="131" t="str">
        <f>+IF(B7&gt;0,+SUM(D24:D25),"")</f>
        <v/>
      </c>
      <c r="E26" s="71"/>
      <c r="I26" s="13"/>
      <c r="J26" s="13"/>
    </row>
    <row r="27" spans="2:10" ht="15.75" thickTop="1" x14ac:dyDescent="0.25"/>
    <row r="28" spans="2:10" hidden="1" x14ac:dyDescent="0.25"/>
    <row r="29" spans="2:10" hidden="1" x14ac:dyDescent="0.25">
      <c r="B29" s="132" t="s">
        <v>1965</v>
      </c>
    </row>
    <row r="30" spans="2:10" hidden="1" x14ac:dyDescent="0.25">
      <c r="B30" s="132" t="s">
        <v>1952</v>
      </c>
      <c r="C30" s="133" t="s">
        <v>13</v>
      </c>
      <c r="D30" s="134" t="s">
        <v>1966</v>
      </c>
      <c r="E30" s="134" t="s">
        <v>1967</v>
      </c>
    </row>
    <row r="31" spans="2:10" hidden="1" x14ac:dyDescent="0.25">
      <c r="B31" s="132" t="s">
        <v>1955</v>
      </c>
      <c r="C31" s="135">
        <v>0.23599999999999999</v>
      </c>
      <c r="D31" s="136">
        <v>4.7E-2</v>
      </c>
      <c r="E31" s="137">
        <v>0.28299999999999997</v>
      </c>
    </row>
    <row r="32" spans="2:10" ht="30" hidden="1" x14ac:dyDescent="0.25">
      <c r="B32" s="138" t="s">
        <v>1956</v>
      </c>
      <c r="C32" s="139" t="s">
        <v>1968</v>
      </c>
      <c r="D32" s="70" t="s">
        <v>1969</v>
      </c>
      <c r="E32" s="13"/>
      <c r="F32" s="13"/>
    </row>
    <row r="33" spans="2:9" ht="30" hidden="1" x14ac:dyDescent="0.25">
      <c r="B33" s="140" t="s">
        <v>1970</v>
      </c>
      <c r="C33" s="59"/>
      <c r="D33" s="13"/>
      <c r="E33" s="13"/>
      <c r="F33" s="13"/>
    </row>
    <row r="34" spans="2:9" hidden="1" x14ac:dyDescent="0.25">
      <c r="B34" s="140"/>
      <c r="C34" s="59"/>
      <c r="D34" s="13"/>
      <c r="E34" s="13"/>
      <c r="F34" s="13"/>
    </row>
    <row r="35" spans="2:9" hidden="1" x14ac:dyDescent="0.25">
      <c r="B35" s="132" t="s">
        <v>1952</v>
      </c>
      <c r="C35" s="59"/>
      <c r="D35" s="141" t="s">
        <v>13</v>
      </c>
      <c r="E35" s="141" t="s">
        <v>1966</v>
      </c>
      <c r="F35" s="141" t="s">
        <v>1967</v>
      </c>
    </row>
    <row r="36" spans="2:9" hidden="1" x14ac:dyDescent="0.25">
      <c r="B36" s="132" t="s">
        <v>1957</v>
      </c>
      <c r="C36" s="142" t="s">
        <v>1971</v>
      </c>
      <c r="D36" s="136">
        <v>5.5E-2</v>
      </c>
      <c r="E36" s="136">
        <v>1.55E-2</v>
      </c>
      <c r="F36" s="136">
        <v>7.0499999999999993E-2</v>
      </c>
    </row>
    <row r="37" spans="2:9" hidden="1" x14ac:dyDescent="0.25">
      <c r="B37" s="140"/>
      <c r="C37" s="64" t="s">
        <v>1972</v>
      </c>
      <c r="D37" s="136">
        <v>6.7000000000000004E-2</v>
      </c>
      <c r="E37" s="136">
        <v>1.6E-2</v>
      </c>
      <c r="F37" s="136">
        <v>8.3000000000000004E-2</v>
      </c>
    </row>
    <row r="38" spans="2:9" hidden="1" x14ac:dyDescent="0.25">
      <c r="B38" s="140"/>
      <c r="C38" s="64" t="s">
        <v>1973</v>
      </c>
      <c r="D38" s="136">
        <v>6.7000000000000004E-2</v>
      </c>
      <c r="E38" s="136">
        <v>1.6E-2</v>
      </c>
      <c r="F38" s="136">
        <v>8.3000000000000004E-2</v>
      </c>
    </row>
    <row r="39" spans="2:9" hidden="1" x14ac:dyDescent="0.25">
      <c r="B39" s="132" t="s">
        <v>1958</v>
      </c>
      <c r="C39" s="59"/>
      <c r="D39" s="136">
        <v>2E-3</v>
      </c>
      <c r="E39" s="70" t="s">
        <v>1969</v>
      </c>
      <c r="F39" s="136">
        <v>2E-3</v>
      </c>
      <c r="H39" s="143"/>
      <c r="I39" s="144"/>
    </row>
    <row r="40" spans="2:9" hidden="1" x14ac:dyDescent="0.25">
      <c r="B40" s="132" t="s">
        <v>1959</v>
      </c>
      <c r="C40" s="59"/>
      <c r="D40" s="136">
        <v>6.0000000000000001E-3</v>
      </c>
      <c r="E40" s="136">
        <v>1E-3</v>
      </c>
      <c r="F40" s="136">
        <v>7.0000000000000001E-3</v>
      </c>
    </row>
    <row r="41" spans="2:9" ht="30" hidden="1" x14ac:dyDescent="0.25">
      <c r="B41" s="132" t="s">
        <v>1962</v>
      </c>
      <c r="C41" s="59"/>
      <c r="D41" s="13"/>
      <c r="E41" s="13"/>
      <c r="F41" s="13"/>
    </row>
    <row r="42" spans="2:9" hidden="1" x14ac:dyDescent="0.25">
      <c r="B42" s="132" t="s">
        <v>1952</v>
      </c>
      <c r="C42" s="59"/>
      <c r="D42" s="141" t="s">
        <v>13</v>
      </c>
      <c r="E42" s="141" t="s">
        <v>1966</v>
      </c>
      <c r="F42" s="141" t="s">
        <v>1967</v>
      </c>
    </row>
    <row r="43" spans="2:9" hidden="1" x14ac:dyDescent="0.25">
      <c r="B43" s="145" t="s">
        <v>1974</v>
      </c>
      <c r="C43" s="146" t="s">
        <v>1963</v>
      </c>
      <c r="D43" s="147">
        <v>0.12</v>
      </c>
      <c r="E43" s="147">
        <v>0.02</v>
      </c>
      <c r="F43" s="147">
        <v>0.14000000000000001</v>
      </c>
    </row>
    <row r="44" spans="2:9" hidden="1" x14ac:dyDescent="0.25">
      <c r="C44" s="146" t="s">
        <v>1964</v>
      </c>
      <c r="D44" s="136">
        <v>0.23599999999999999</v>
      </c>
      <c r="E44" s="136">
        <v>4.7E-2</v>
      </c>
      <c r="F44" s="136">
        <v>0.28299999999999997</v>
      </c>
    </row>
    <row r="45" spans="2:9" hidden="1" x14ac:dyDescent="0.25">
      <c r="D45" s="13"/>
      <c r="E45" s="13"/>
      <c r="F45" s="13"/>
    </row>
  </sheetData>
  <sheetProtection password="806B" sheet="1" objects="1" scenarios="1"/>
  <mergeCells count="7">
    <mergeCell ref="C9:D9"/>
    <mergeCell ref="F9:F10"/>
    <mergeCell ref="B2:D3"/>
    <mergeCell ref="B5:B6"/>
    <mergeCell ref="C5:C6"/>
    <mergeCell ref="D5:D6"/>
    <mergeCell ref="F7:F8"/>
  </mergeCells>
  <conditionalFormatting sqref="C16">
    <cfRule type="containsText" dxfId="7" priority="2" operator="containsText" text="Indicar CNAE">
      <formula>NOT(ISERROR(SEARCH("Indicar CNAE",C16)))</formula>
    </cfRule>
  </conditionalFormatting>
  <conditionalFormatting sqref="C21:D21">
    <cfRule type="containsText" dxfId="6" priority="1" operator="containsText" text="Indicar Base de Cotización">
      <formula>NOT(ISERROR(SEARCH("Indicar Base de Cotización",C21)))</formula>
    </cfRule>
  </conditionalFormatting>
  <hyperlinks>
    <hyperlink ref="F4" location="INDICE!B5" display="Volver al Índice"/>
  </hyperlinks>
  <pageMargins left="0.7" right="0.7" top="0.75" bottom="0.75" header="0.3" footer="0.3"/>
  <pageSetup paperSize="9"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contratos!$A$2:$A$38</xm:f>
          </x14:formula1>
          <xm:sqref>B7</xm:sqref>
        </x14:dataValidation>
        <x14:dataValidation type="list" allowBlank="1" showInputMessage="1" showErrorMessage="1">
          <x14:formula1>
            <xm:f>'CONJUNTO CNAE (2)'!$B$4:$B$630</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1:F57"/>
  <sheetViews>
    <sheetView showGridLines="0" workbookViewId="0">
      <selection activeCell="E5" sqref="E5"/>
    </sheetView>
  </sheetViews>
  <sheetFormatPr baseColWidth="10" defaultRowHeight="15" x14ac:dyDescent="0.25"/>
  <cols>
    <col min="1" max="1" width="2.7109375" customWidth="1"/>
    <col min="2" max="2" width="18" customWidth="1"/>
    <col min="3" max="3" width="47.5703125" customWidth="1"/>
    <col min="4" max="4" width="4.7109375" customWidth="1"/>
    <col min="5" max="5" width="14.7109375" bestFit="1" customWidth="1"/>
  </cols>
  <sheetData>
    <row r="1" spans="2:6" ht="15.75" thickBot="1" x14ac:dyDescent="0.3"/>
    <row r="2" spans="2:6" ht="31.5" thickBot="1" x14ac:dyDescent="0.35">
      <c r="C2" s="179" t="s">
        <v>2103</v>
      </c>
      <c r="E2" s="184" t="s">
        <v>2110</v>
      </c>
      <c r="F2" s="185"/>
    </row>
    <row r="5" spans="2:6" ht="22.5" customHeight="1" x14ac:dyDescent="0.25">
      <c r="B5" s="172" t="s">
        <v>1996</v>
      </c>
      <c r="C5" s="173" t="s">
        <v>1997</v>
      </c>
      <c r="D5" s="83"/>
      <c r="E5" s="184"/>
    </row>
    <row r="6" spans="2:6" ht="22.5" customHeight="1" x14ac:dyDescent="0.25">
      <c r="B6" s="168" t="s">
        <v>1998</v>
      </c>
      <c r="C6" s="169" t="s">
        <v>1999</v>
      </c>
    </row>
    <row r="7" spans="2:6" ht="22.5" customHeight="1" x14ac:dyDescent="0.25">
      <c r="B7" s="168" t="s">
        <v>2000</v>
      </c>
      <c r="C7" s="169" t="s">
        <v>2001</v>
      </c>
    </row>
    <row r="8" spans="2:6" ht="22.5" customHeight="1" x14ac:dyDescent="0.25">
      <c r="B8" s="168" t="s">
        <v>2002</v>
      </c>
      <c r="C8" s="169" t="s">
        <v>2003</v>
      </c>
    </row>
    <row r="9" spans="2:6" ht="22.5" customHeight="1" x14ac:dyDescent="0.25">
      <c r="B9" s="168" t="s">
        <v>2004</v>
      </c>
      <c r="C9" s="169" t="s">
        <v>2005</v>
      </c>
    </row>
    <row r="10" spans="2:6" ht="22.5" customHeight="1" x14ac:dyDescent="0.25">
      <c r="B10" s="168" t="s">
        <v>2006</v>
      </c>
      <c r="C10" s="169" t="s">
        <v>2007</v>
      </c>
    </row>
    <row r="11" spans="2:6" ht="22.5" customHeight="1" x14ac:dyDescent="0.25">
      <c r="B11" s="168" t="s">
        <v>2008</v>
      </c>
      <c r="C11" s="169" t="s">
        <v>2009</v>
      </c>
    </row>
    <row r="12" spans="2:6" ht="22.5" customHeight="1" x14ac:dyDescent="0.25">
      <c r="B12" s="168" t="s">
        <v>2010</v>
      </c>
      <c r="C12" s="169" t="s">
        <v>2011</v>
      </c>
    </row>
    <row r="13" spans="2:6" ht="22.5" customHeight="1" x14ac:dyDescent="0.25">
      <c r="B13" s="168" t="s">
        <v>2012</v>
      </c>
      <c r="C13" s="169" t="s">
        <v>2013</v>
      </c>
    </row>
    <row r="14" spans="2:6" ht="22.5" customHeight="1" x14ac:dyDescent="0.25">
      <c r="B14" s="168" t="s">
        <v>2014</v>
      </c>
      <c r="C14" s="169" t="s">
        <v>2015</v>
      </c>
    </row>
    <row r="15" spans="2:6" ht="22.5" customHeight="1" x14ac:dyDescent="0.25">
      <c r="B15" s="168" t="s">
        <v>2016</v>
      </c>
      <c r="C15" s="169" t="s">
        <v>2017</v>
      </c>
    </row>
    <row r="16" spans="2:6" ht="22.5" customHeight="1" x14ac:dyDescent="0.25">
      <c r="B16" s="168" t="s">
        <v>2018</v>
      </c>
      <c r="C16" s="169" t="s">
        <v>2019</v>
      </c>
    </row>
    <row r="17" spans="2:3" ht="22.5" customHeight="1" x14ac:dyDescent="0.25">
      <c r="B17" s="168" t="s">
        <v>2020</v>
      </c>
      <c r="C17" s="169" t="s">
        <v>2021</v>
      </c>
    </row>
    <row r="18" spans="2:3" ht="22.5" customHeight="1" x14ac:dyDescent="0.25">
      <c r="B18" s="168" t="s">
        <v>2022</v>
      </c>
      <c r="C18" s="169" t="s">
        <v>2023</v>
      </c>
    </row>
    <row r="19" spans="2:3" ht="22.5" customHeight="1" x14ac:dyDescent="0.25">
      <c r="B19" s="168" t="s">
        <v>2024</v>
      </c>
      <c r="C19" s="169" t="s">
        <v>2025</v>
      </c>
    </row>
    <row r="20" spans="2:3" ht="22.5" customHeight="1" x14ac:dyDescent="0.25">
      <c r="B20" s="168" t="s">
        <v>2026</v>
      </c>
      <c r="C20" s="169" t="s">
        <v>2027</v>
      </c>
    </row>
    <row r="21" spans="2:3" ht="22.5" customHeight="1" x14ac:dyDescent="0.25">
      <c r="B21" s="168" t="s">
        <v>2028</v>
      </c>
      <c r="C21" s="169" t="s">
        <v>2029</v>
      </c>
    </row>
    <row r="22" spans="2:3" ht="22.5" customHeight="1" x14ac:dyDescent="0.25">
      <c r="B22" s="168" t="s">
        <v>2030</v>
      </c>
      <c r="C22" s="169" t="s">
        <v>2031</v>
      </c>
    </row>
    <row r="23" spans="2:3" ht="22.5" customHeight="1" x14ac:dyDescent="0.25">
      <c r="B23" s="168" t="s">
        <v>2032</v>
      </c>
      <c r="C23" s="169" t="s">
        <v>2033</v>
      </c>
    </row>
    <row r="24" spans="2:3" ht="22.5" customHeight="1" x14ac:dyDescent="0.25">
      <c r="B24" s="168" t="s">
        <v>2034</v>
      </c>
      <c r="C24" s="169" t="s">
        <v>2035</v>
      </c>
    </row>
    <row r="25" spans="2:3" ht="22.5" customHeight="1" x14ac:dyDescent="0.25">
      <c r="B25" s="168" t="s">
        <v>2036</v>
      </c>
      <c r="C25" s="169" t="s">
        <v>2037</v>
      </c>
    </row>
    <row r="26" spans="2:3" ht="22.5" customHeight="1" x14ac:dyDescent="0.25">
      <c r="B26" s="168" t="s">
        <v>2038</v>
      </c>
      <c r="C26" s="169" t="s">
        <v>2039</v>
      </c>
    </row>
    <row r="27" spans="2:3" ht="22.5" customHeight="1" x14ac:dyDescent="0.25">
      <c r="B27" s="168" t="s">
        <v>2040</v>
      </c>
      <c r="C27" s="169" t="s">
        <v>2041</v>
      </c>
    </row>
    <row r="28" spans="2:3" ht="22.5" customHeight="1" x14ac:dyDescent="0.25">
      <c r="B28" s="168" t="s">
        <v>2042</v>
      </c>
      <c r="C28" s="169" t="s">
        <v>2043</v>
      </c>
    </row>
    <row r="29" spans="2:3" ht="22.5" customHeight="1" x14ac:dyDescent="0.25">
      <c r="B29" s="168" t="s">
        <v>2044</v>
      </c>
      <c r="C29" s="169" t="s">
        <v>2045</v>
      </c>
    </row>
    <row r="30" spans="2:3" ht="22.5" customHeight="1" x14ac:dyDescent="0.25">
      <c r="B30" s="168" t="s">
        <v>2046</v>
      </c>
      <c r="C30" s="169" t="s">
        <v>2047</v>
      </c>
    </row>
    <row r="31" spans="2:3" ht="22.5" customHeight="1" x14ac:dyDescent="0.25">
      <c r="B31" s="168" t="s">
        <v>2048</v>
      </c>
      <c r="C31" s="169" t="s">
        <v>2049</v>
      </c>
    </row>
    <row r="32" spans="2:3" ht="22.5" customHeight="1" x14ac:dyDescent="0.25">
      <c r="B32" s="168" t="s">
        <v>2050</v>
      </c>
      <c r="C32" s="169" t="s">
        <v>2051</v>
      </c>
    </row>
    <row r="33" spans="2:3" ht="22.5" customHeight="1" x14ac:dyDescent="0.25">
      <c r="B33" s="168" t="s">
        <v>2052</v>
      </c>
      <c r="C33" s="169" t="s">
        <v>2053</v>
      </c>
    </row>
    <row r="34" spans="2:3" ht="22.5" customHeight="1" x14ac:dyDescent="0.25">
      <c r="B34" s="168" t="s">
        <v>2054</v>
      </c>
      <c r="C34" s="169" t="s">
        <v>2055</v>
      </c>
    </row>
    <row r="35" spans="2:3" ht="22.5" customHeight="1" x14ac:dyDescent="0.25">
      <c r="B35" s="168" t="s">
        <v>2056</v>
      </c>
      <c r="C35" s="169" t="s">
        <v>2057</v>
      </c>
    </row>
    <row r="36" spans="2:3" ht="22.5" customHeight="1" x14ac:dyDescent="0.25">
      <c r="B36" s="168" t="s">
        <v>2058</v>
      </c>
      <c r="C36" s="169" t="s">
        <v>2059</v>
      </c>
    </row>
    <row r="37" spans="2:3" ht="22.5" customHeight="1" x14ac:dyDescent="0.25">
      <c r="B37" s="168" t="s">
        <v>2060</v>
      </c>
      <c r="C37" s="169" t="s">
        <v>2061</v>
      </c>
    </row>
    <row r="38" spans="2:3" ht="22.5" customHeight="1" x14ac:dyDescent="0.25">
      <c r="B38" s="168" t="s">
        <v>2062</v>
      </c>
      <c r="C38" s="169" t="s">
        <v>2063</v>
      </c>
    </row>
    <row r="39" spans="2:3" ht="22.5" customHeight="1" x14ac:dyDescent="0.25">
      <c r="B39" s="168" t="s">
        <v>2064</v>
      </c>
      <c r="C39" s="169" t="s">
        <v>2065</v>
      </c>
    </row>
    <row r="40" spans="2:3" ht="22.5" customHeight="1" x14ac:dyDescent="0.25">
      <c r="B40" s="168" t="s">
        <v>2066</v>
      </c>
      <c r="C40" s="169" t="s">
        <v>2067</v>
      </c>
    </row>
    <row r="41" spans="2:3" ht="22.5" customHeight="1" x14ac:dyDescent="0.25">
      <c r="B41" s="168" t="s">
        <v>2068</v>
      </c>
      <c r="C41" s="169" t="s">
        <v>2069</v>
      </c>
    </row>
    <row r="42" spans="2:3" ht="22.5" customHeight="1" x14ac:dyDescent="0.25">
      <c r="B42" s="168" t="s">
        <v>2070</v>
      </c>
      <c r="C42" s="169" t="s">
        <v>2071</v>
      </c>
    </row>
    <row r="43" spans="2:3" ht="22.5" customHeight="1" x14ac:dyDescent="0.25">
      <c r="B43" s="168" t="s">
        <v>2072</v>
      </c>
      <c r="C43" s="169" t="s">
        <v>2073</v>
      </c>
    </row>
    <row r="44" spans="2:3" ht="22.5" customHeight="1" x14ac:dyDescent="0.25">
      <c r="B44" s="168" t="s">
        <v>2074</v>
      </c>
      <c r="C44" s="169" t="s">
        <v>2075</v>
      </c>
    </row>
    <row r="45" spans="2:3" ht="22.5" customHeight="1" x14ac:dyDescent="0.25">
      <c r="B45" s="168" t="s">
        <v>2076</v>
      </c>
      <c r="C45" s="169" t="s">
        <v>2077</v>
      </c>
    </row>
    <row r="46" spans="2:3" ht="22.5" customHeight="1" x14ac:dyDescent="0.25">
      <c r="B46" s="168" t="s">
        <v>2078</v>
      </c>
      <c r="C46" s="169" t="s">
        <v>2079</v>
      </c>
    </row>
    <row r="47" spans="2:3" ht="22.5" customHeight="1" x14ac:dyDescent="0.25">
      <c r="B47" s="168" t="s">
        <v>2080</v>
      </c>
      <c r="C47" s="169" t="s">
        <v>2081</v>
      </c>
    </row>
    <row r="48" spans="2:3" ht="22.5" customHeight="1" x14ac:dyDescent="0.25">
      <c r="B48" s="168" t="s">
        <v>2082</v>
      </c>
      <c r="C48" s="169" t="s">
        <v>2083</v>
      </c>
    </row>
    <row r="49" spans="2:3" ht="22.5" customHeight="1" x14ac:dyDescent="0.25">
      <c r="B49" s="168" t="s">
        <v>2084</v>
      </c>
      <c r="C49" s="169" t="s">
        <v>2085</v>
      </c>
    </row>
    <row r="50" spans="2:3" ht="22.5" customHeight="1" x14ac:dyDescent="0.25">
      <c r="B50" s="168" t="s">
        <v>2086</v>
      </c>
      <c r="C50" s="169" t="s">
        <v>2087</v>
      </c>
    </row>
    <row r="51" spans="2:3" ht="22.5" customHeight="1" x14ac:dyDescent="0.25">
      <c r="B51" s="168" t="s">
        <v>2088</v>
      </c>
      <c r="C51" s="169" t="s">
        <v>2089</v>
      </c>
    </row>
    <row r="52" spans="2:3" ht="22.5" customHeight="1" x14ac:dyDescent="0.25">
      <c r="B52" s="168" t="s">
        <v>2090</v>
      </c>
      <c r="C52" s="169" t="s">
        <v>2091</v>
      </c>
    </row>
    <row r="53" spans="2:3" ht="22.5" customHeight="1" x14ac:dyDescent="0.25">
      <c r="B53" s="168" t="s">
        <v>2092</v>
      </c>
      <c r="C53" s="169" t="s">
        <v>2093</v>
      </c>
    </row>
    <row r="54" spans="2:3" ht="22.5" customHeight="1" x14ac:dyDescent="0.25">
      <c r="B54" s="168" t="s">
        <v>2094</v>
      </c>
      <c r="C54" s="169" t="s">
        <v>2095</v>
      </c>
    </row>
    <row r="55" spans="2:3" ht="22.5" customHeight="1" x14ac:dyDescent="0.25">
      <c r="B55" s="168" t="s">
        <v>2096</v>
      </c>
      <c r="C55" s="169" t="s">
        <v>2097</v>
      </c>
    </row>
    <row r="56" spans="2:3" ht="22.5" customHeight="1" x14ac:dyDescent="0.25">
      <c r="B56" s="168" t="s">
        <v>2098</v>
      </c>
      <c r="C56" s="169" t="s">
        <v>2099</v>
      </c>
    </row>
    <row r="57" spans="2:3" ht="22.5" customHeight="1" x14ac:dyDescent="0.25">
      <c r="B57" s="170" t="s">
        <v>2100</v>
      </c>
      <c r="C57" s="171" t="s">
        <v>2101</v>
      </c>
    </row>
  </sheetData>
  <sheetProtection password="806B" sheet="1" objects="1" scenarios="1"/>
  <hyperlinks>
    <hyperlink ref="C7" r:id="rId1"/>
    <hyperlink ref="C8" r:id="rId2"/>
    <hyperlink ref="C9" r:id="rId3"/>
    <hyperlink ref="C10" r:id="rId4"/>
    <hyperlink ref="C12" r:id="rId5"/>
    <hyperlink ref="C13" r:id="rId6"/>
    <hyperlink ref="C14" r:id="rId7"/>
    <hyperlink ref="C15" r:id="rId8"/>
    <hyperlink ref="C17" r:id="rId9"/>
    <hyperlink ref="C18" r:id="rId10"/>
    <hyperlink ref="C19" r:id="rId11"/>
    <hyperlink ref="C21" r:id="rId12"/>
    <hyperlink ref="C23" r:id="rId13"/>
    <hyperlink ref="C24" r:id="rId14"/>
    <hyperlink ref="C6" r:id="rId15"/>
    <hyperlink ref="C25" r:id="rId16"/>
    <hyperlink ref="C27" r:id="rId17"/>
    <hyperlink ref="C28" r:id="rId18"/>
    <hyperlink ref="C29" r:id="rId19"/>
    <hyperlink ref="C26" r:id="rId20"/>
    <hyperlink ref="C30" r:id="rId21"/>
    <hyperlink ref="C31" r:id="rId22"/>
    <hyperlink ref="C32" r:id="rId23"/>
    <hyperlink ref="C35" r:id="rId24"/>
    <hyperlink ref="C36" r:id="rId25"/>
    <hyperlink ref="C33" r:id="rId26"/>
    <hyperlink ref="C37" r:id="rId27"/>
    <hyperlink ref="C38" r:id="rId28"/>
    <hyperlink ref="C39" r:id="rId29"/>
    <hyperlink ref="C41" r:id="rId30"/>
    <hyperlink ref="C42" r:id="rId31"/>
    <hyperlink ref="C43" r:id="rId32"/>
    <hyperlink ref="C44" r:id="rId33"/>
    <hyperlink ref="E2" location="INDICE!B5" display="Volver al Índice"/>
  </hyperlinks>
  <pageMargins left="0.7" right="0.7" top="0.75" bottom="0.75" header="0.3" footer="0.3"/>
  <drawing r:id="rId34"/>
  <tableParts count="1">
    <tablePart r:id="rId3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opLeftCell="A7" workbookViewId="0">
      <selection activeCell="H19" sqref="H19"/>
    </sheetView>
  </sheetViews>
  <sheetFormatPr baseColWidth="10" defaultColWidth="8" defaultRowHeight="12.75" x14ac:dyDescent="0.25"/>
  <cols>
    <col min="1" max="1" width="6.42578125" style="149" customWidth="1"/>
    <col min="2" max="2" width="25.5703125" style="149" customWidth="1"/>
    <col min="3" max="3" width="19.5703125" style="149" customWidth="1"/>
    <col min="4" max="4" width="47" style="149" customWidth="1"/>
    <col min="5" max="5" width="53.140625" style="149" customWidth="1"/>
    <col min="6" max="6" width="8" style="149"/>
    <col min="7" max="7" width="17.42578125" style="149" bestFit="1" customWidth="1"/>
    <col min="8" max="8" width="21.85546875" style="149" customWidth="1"/>
    <col min="9" max="9" width="19.7109375" style="149" customWidth="1"/>
    <col min="10" max="16384" width="8" style="149"/>
  </cols>
  <sheetData>
    <row r="1" spans="1:5" ht="15" customHeight="1" x14ac:dyDescent="0.25">
      <c r="A1" s="148" t="s">
        <v>1975</v>
      </c>
      <c r="B1" s="226" t="s">
        <v>1976</v>
      </c>
      <c r="C1" s="227"/>
      <c r="D1" s="227"/>
      <c r="E1" s="228"/>
    </row>
    <row r="2" spans="1:5" ht="15" customHeight="1" x14ac:dyDescent="0.25">
      <c r="A2" s="150">
        <v>100</v>
      </c>
      <c r="B2" s="151" t="s">
        <v>1977</v>
      </c>
      <c r="C2" s="152" t="s">
        <v>1978</v>
      </c>
      <c r="D2" s="151" t="s">
        <v>1979</v>
      </c>
      <c r="E2" s="153"/>
    </row>
    <row r="3" spans="1:5" ht="15" customHeight="1" x14ac:dyDescent="0.25">
      <c r="A3" s="150">
        <v>109</v>
      </c>
      <c r="B3" s="151" t="s">
        <v>1977</v>
      </c>
      <c r="C3" s="152" t="s">
        <v>1978</v>
      </c>
      <c r="D3" s="151" t="s">
        <v>1980</v>
      </c>
      <c r="E3" s="152" t="s">
        <v>1981</v>
      </c>
    </row>
    <row r="4" spans="1:5" ht="15" customHeight="1" x14ac:dyDescent="0.25">
      <c r="A4" s="150">
        <v>130</v>
      </c>
      <c r="B4" s="151" t="s">
        <v>1977</v>
      </c>
      <c r="C4" s="152" t="s">
        <v>1978</v>
      </c>
      <c r="D4" s="151" t="s">
        <v>1982</v>
      </c>
      <c r="E4" s="153"/>
    </row>
    <row r="5" spans="1:5" ht="15" customHeight="1" x14ac:dyDescent="0.25">
      <c r="A5" s="150">
        <v>139</v>
      </c>
      <c r="B5" s="151" t="s">
        <v>1977</v>
      </c>
      <c r="C5" s="152" t="s">
        <v>1978</v>
      </c>
      <c r="D5" s="151" t="s">
        <v>1982</v>
      </c>
      <c r="E5" s="152" t="s">
        <v>1981</v>
      </c>
    </row>
    <row r="6" spans="1:5" ht="15" customHeight="1" x14ac:dyDescent="0.25">
      <c r="A6" s="150">
        <v>150</v>
      </c>
      <c r="B6" s="151" t="s">
        <v>1977</v>
      </c>
      <c r="C6" s="152" t="s">
        <v>1978</v>
      </c>
      <c r="D6" s="151" t="s">
        <v>1980</v>
      </c>
      <c r="E6" s="152" t="s">
        <v>1983</v>
      </c>
    </row>
    <row r="7" spans="1:5" ht="15" customHeight="1" x14ac:dyDescent="0.25">
      <c r="A7" s="150">
        <v>189</v>
      </c>
      <c r="B7" s="151" t="s">
        <v>1977</v>
      </c>
      <c r="C7" s="152" t="s">
        <v>1978</v>
      </c>
      <c r="D7" s="154"/>
      <c r="E7" s="152" t="s">
        <v>1981</v>
      </c>
    </row>
    <row r="8" spans="1:5" ht="15" customHeight="1" x14ac:dyDescent="0.25">
      <c r="A8" s="150">
        <v>200</v>
      </c>
      <c r="B8" s="151" t="s">
        <v>1977</v>
      </c>
      <c r="C8" s="152" t="s">
        <v>1984</v>
      </c>
      <c r="D8" s="151" t="s">
        <v>1979</v>
      </c>
      <c r="E8" s="153"/>
    </row>
    <row r="9" spans="1:5" ht="15" customHeight="1" x14ac:dyDescent="0.25">
      <c r="A9" s="150">
        <v>209</v>
      </c>
      <c r="B9" s="151" t="s">
        <v>1977</v>
      </c>
      <c r="C9" s="152" t="s">
        <v>1984</v>
      </c>
      <c r="D9" s="151" t="s">
        <v>1980</v>
      </c>
      <c r="E9" s="152" t="s">
        <v>1981</v>
      </c>
    </row>
    <row r="10" spans="1:5" ht="15" customHeight="1" x14ac:dyDescent="0.25">
      <c r="A10" s="150">
        <v>230</v>
      </c>
      <c r="B10" s="151" t="s">
        <v>1977</v>
      </c>
      <c r="C10" s="152" t="s">
        <v>1984</v>
      </c>
      <c r="D10" s="151" t="s">
        <v>1982</v>
      </c>
      <c r="E10" s="153"/>
    </row>
    <row r="11" spans="1:5" ht="15" customHeight="1" x14ac:dyDescent="0.25">
      <c r="A11" s="150">
        <v>239</v>
      </c>
      <c r="B11" s="151" t="s">
        <v>1977</v>
      </c>
      <c r="C11" s="152" t="s">
        <v>1984</v>
      </c>
      <c r="D11" s="151" t="s">
        <v>1982</v>
      </c>
      <c r="E11" s="152" t="s">
        <v>1981</v>
      </c>
    </row>
    <row r="12" spans="1:5" ht="15" customHeight="1" x14ac:dyDescent="0.25">
      <c r="A12" s="150">
        <v>250</v>
      </c>
      <c r="B12" s="151" t="s">
        <v>1977</v>
      </c>
      <c r="C12" s="152" t="s">
        <v>1984</v>
      </c>
      <c r="D12" s="151" t="s">
        <v>1980</v>
      </c>
      <c r="E12" s="152" t="s">
        <v>1983</v>
      </c>
    </row>
    <row r="13" spans="1:5" ht="15" customHeight="1" x14ac:dyDescent="0.25">
      <c r="A13" s="150">
        <v>289</v>
      </c>
      <c r="B13" s="151" t="s">
        <v>1977</v>
      </c>
      <c r="C13" s="152" t="s">
        <v>1984</v>
      </c>
      <c r="D13" s="154"/>
      <c r="E13" s="152" t="s">
        <v>1981</v>
      </c>
    </row>
    <row r="14" spans="1:5" ht="15" customHeight="1" x14ac:dyDescent="0.25">
      <c r="A14" s="150">
        <v>300</v>
      </c>
      <c r="B14" s="151" t="s">
        <v>1977</v>
      </c>
      <c r="C14" s="152" t="s">
        <v>1985</v>
      </c>
      <c r="D14" s="154"/>
      <c r="E14" s="153"/>
    </row>
    <row r="15" spans="1:5" ht="15" customHeight="1" x14ac:dyDescent="0.25">
      <c r="A15" s="150">
        <v>309</v>
      </c>
      <c r="B15" s="151" t="s">
        <v>1977</v>
      </c>
      <c r="C15" s="152" t="s">
        <v>1985</v>
      </c>
      <c r="D15" s="151" t="s">
        <v>1980</v>
      </c>
      <c r="E15" s="152" t="s">
        <v>1981</v>
      </c>
    </row>
    <row r="16" spans="1:5" ht="15" customHeight="1" x14ac:dyDescent="0.25">
      <c r="A16" s="150">
        <v>330</v>
      </c>
      <c r="B16" s="151" t="s">
        <v>1977</v>
      </c>
      <c r="C16" s="152" t="s">
        <v>1985</v>
      </c>
      <c r="D16" s="151" t="s">
        <v>1982</v>
      </c>
      <c r="E16" s="153"/>
    </row>
    <row r="17" spans="1:5" ht="15" customHeight="1" x14ac:dyDescent="0.25">
      <c r="A17" s="150">
        <v>339</v>
      </c>
      <c r="B17" s="151" t="s">
        <v>1977</v>
      </c>
      <c r="C17" s="152" t="s">
        <v>1984</v>
      </c>
      <c r="D17" s="151" t="s">
        <v>1982</v>
      </c>
      <c r="E17" s="152" t="s">
        <v>1981</v>
      </c>
    </row>
    <row r="18" spans="1:5" ht="15" customHeight="1" x14ac:dyDescent="0.25">
      <c r="A18" s="150">
        <v>350</v>
      </c>
      <c r="B18" s="151" t="s">
        <v>1977</v>
      </c>
      <c r="C18" s="152" t="s">
        <v>1985</v>
      </c>
      <c r="D18" s="151" t="s">
        <v>1980</v>
      </c>
      <c r="E18" s="152" t="s">
        <v>1983</v>
      </c>
    </row>
    <row r="19" spans="1:5" ht="15" customHeight="1" x14ac:dyDescent="0.25">
      <c r="A19" s="150">
        <v>389</v>
      </c>
      <c r="B19" s="151" t="s">
        <v>1977</v>
      </c>
      <c r="C19" s="152" t="s">
        <v>1985</v>
      </c>
      <c r="D19" s="154"/>
      <c r="E19" s="152" t="s">
        <v>1981</v>
      </c>
    </row>
    <row r="20" spans="1:5" ht="15" customHeight="1" x14ac:dyDescent="0.25">
      <c r="A20" s="150">
        <v>401</v>
      </c>
      <c r="B20" s="151" t="s">
        <v>1986</v>
      </c>
      <c r="C20" s="152" t="s">
        <v>1978</v>
      </c>
      <c r="D20" s="151" t="s">
        <v>1987</v>
      </c>
      <c r="E20" s="153"/>
    </row>
    <row r="21" spans="1:5" ht="15" customHeight="1" x14ac:dyDescent="0.25">
      <c r="A21" s="150">
        <v>402</v>
      </c>
      <c r="B21" s="151" t="s">
        <v>1986</v>
      </c>
      <c r="C21" s="152" t="s">
        <v>1978</v>
      </c>
      <c r="D21" s="151" t="s">
        <v>1988</v>
      </c>
      <c r="E21" s="153"/>
    </row>
    <row r="22" spans="1:5" ht="15" customHeight="1" x14ac:dyDescent="0.25">
      <c r="A22" s="150">
        <v>408</v>
      </c>
      <c r="B22" s="151" t="s">
        <v>1989</v>
      </c>
      <c r="C22" s="152" t="s">
        <v>1978</v>
      </c>
      <c r="D22" s="154"/>
      <c r="E22" s="152" t="s">
        <v>1990</v>
      </c>
    </row>
    <row r="23" spans="1:5" ht="15" customHeight="1" x14ac:dyDescent="0.25">
      <c r="A23" s="150">
        <v>410</v>
      </c>
      <c r="B23" s="151" t="s">
        <v>1986</v>
      </c>
      <c r="C23" s="152" t="s">
        <v>1978</v>
      </c>
      <c r="D23" s="151" t="s">
        <v>1991</v>
      </c>
      <c r="E23" s="153"/>
    </row>
    <row r="24" spans="1:5" ht="15" customHeight="1" x14ac:dyDescent="0.25">
      <c r="A24" s="150">
        <v>418</v>
      </c>
      <c r="B24" s="151" t="s">
        <v>1986</v>
      </c>
      <c r="C24" s="152" t="s">
        <v>1978</v>
      </c>
      <c r="D24" s="151" t="s">
        <v>1991</v>
      </c>
      <c r="E24" s="152" t="s">
        <v>1990</v>
      </c>
    </row>
    <row r="25" spans="1:5" ht="15" customHeight="1" x14ac:dyDescent="0.25">
      <c r="A25" s="150">
        <v>430</v>
      </c>
      <c r="B25" s="151" t="s">
        <v>1989</v>
      </c>
      <c r="C25" s="152" t="s">
        <v>1978</v>
      </c>
      <c r="D25" s="151" t="s">
        <v>1982</v>
      </c>
      <c r="E25" s="153"/>
    </row>
    <row r="26" spans="1:5" ht="15" customHeight="1" x14ac:dyDescent="0.25">
      <c r="A26" s="150">
        <v>441</v>
      </c>
      <c r="B26" s="151" t="s">
        <v>1989</v>
      </c>
      <c r="C26" s="152" t="s">
        <v>1978</v>
      </c>
      <c r="D26" s="151" t="s">
        <v>1992</v>
      </c>
      <c r="E26" s="153"/>
    </row>
    <row r="27" spans="1:5" ht="15" customHeight="1" x14ac:dyDescent="0.25">
      <c r="A27" s="150">
        <v>450</v>
      </c>
      <c r="B27" s="151" t="s">
        <v>1989</v>
      </c>
      <c r="C27" s="152" t="s">
        <v>1978</v>
      </c>
      <c r="D27" s="151" t="s">
        <v>1980</v>
      </c>
      <c r="E27" s="153"/>
    </row>
    <row r="28" spans="1:5" ht="15" customHeight="1" x14ac:dyDescent="0.25">
      <c r="A28" s="150">
        <v>452</v>
      </c>
      <c r="B28" s="151" t="s">
        <v>1989</v>
      </c>
      <c r="C28" s="152" t="s">
        <v>1978</v>
      </c>
      <c r="D28" s="151" t="s">
        <v>1993</v>
      </c>
      <c r="E28" s="153"/>
    </row>
    <row r="29" spans="1:5" ht="15" customHeight="1" x14ac:dyDescent="0.25">
      <c r="A29" s="150">
        <v>501</v>
      </c>
      <c r="B29" s="151" t="s">
        <v>1986</v>
      </c>
      <c r="C29" s="152" t="s">
        <v>1984</v>
      </c>
      <c r="D29" s="151" t="s">
        <v>1987</v>
      </c>
      <c r="E29" s="153"/>
    </row>
    <row r="30" spans="1:5" ht="15" customHeight="1" x14ac:dyDescent="0.25">
      <c r="A30" s="150">
        <v>502</v>
      </c>
      <c r="B30" s="151" t="s">
        <v>1986</v>
      </c>
      <c r="C30" s="152" t="s">
        <v>1984</v>
      </c>
      <c r="D30" s="151" t="s">
        <v>1994</v>
      </c>
      <c r="E30" s="153"/>
    </row>
    <row r="31" spans="1:5" ht="15" customHeight="1" x14ac:dyDescent="0.25">
      <c r="A31" s="150">
        <v>508</v>
      </c>
      <c r="B31" s="151" t="s">
        <v>1989</v>
      </c>
      <c r="C31" s="152" t="s">
        <v>1984</v>
      </c>
      <c r="D31" s="154"/>
      <c r="E31" s="152" t="s">
        <v>1990</v>
      </c>
    </row>
    <row r="32" spans="1:5" ht="15" customHeight="1" x14ac:dyDescent="0.25">
      <c r="A32" s="150">
        <v>510</v>
      </c>
      <c r="B32" s="151" t="s">
        <v>1986</v>
      </c>
      <c r="C32" s="152" t="s">
        <v>1984</v>
      </c>
      <c r="D32" s="151" t="s">
        <v>1991</v>
      </c>
      <c r="E32" s="153"/>
    </row>
    <row r="33" spans="1:5" ht="15" customHeight="1" x14ac:dyDescent="0.25">
      <c r="A33" s="150">
        <v>518</v>
      </c>
      <c r="B33" s="151" t="s">
        <v>1986</v>
      </c>
      <c r="C33" s="152" t="s">
        <v>1984</v>
      </c>
      <c r="D33" s="151" t="s">
        <v>1991</v>
      </c>
      <c r="E33" s="152" t="s">
        <v>1990</v>
      </c>
    </row>
    <row r="34" spans="1:5" ht="15" customHeight="1" x14ac:dyDescent="0.25">
      <c r="A34" s="150">
        <v>530</v>
      </c>
      <c r="B34" s="151" t="s">
        <v>1989</v>
      </c>
      <c r="C34" s="152" t="s">
        <v>1984</v>
      </c>
      <c r="D34" s="151" t="s">
        <v>1982</v>
      </c>
      <c r="E34" s="153"/>
    </row>
    <row r="35" spans="1:5" ht="15" customHeight="1" x14ac:dyDescent="0.25">
      <c r="A35" s="150">
        <v>540</v>
      </c>
      <c r="B35" s="151" t="s">
        <v>1989</v>
      </c>
      <c r="C35" s="152" t="s">
        <v>1984</v>
      </c>
      <c r="D35" s="151" t="s">
        <v>1995</v>
      </c>
      <c r="E35" s="153"/>
    </row>
    <row r="36" spans="1:5" ht="15" customHeight="1" x14ac:dyDescent="0.25">
      <c r="A36" s="150">
        <v>541</v>
      </c>
      <c r="B36" s="151" t="s">
        <v>1989</v>
      </c>
      <c r="C36" s="152" t="s">
        <v>1984</v>
      </c>
      <c r="D36" s="151" t="s">
        <v>1992</v>
      </c>
      <c r="E36" s="153"/>
    </row>
    <row r="37" spans="1:5" ht="15" customHeight="1" x14ac:dyDescent="0.25">
      <c r="A37" s="150">
        <v>550</v>
      </c>
      <c r="B37" s="151" t="s">
        <v>1989</v>
      </c>
      <c r="C37" s="152" t="s">
        <v>1984</v>
      </c>
      <c r="D37" s="151" t="s">
        <v>1980</v>
      </c>
      <c r="E37" s="153"/>
    </row>
    <row r="38" spans="1:5" ht="15" customHeight="1" x14ac:dyDescent="0.25">
      <c r="A38" s="150">
        <v>552</v>
      </c>
      <c r="B38" s="151" t="s">
        <v>1989</v>
      </c>
      <c r="C38" s="152" t="s">
        <v>1984</v>
      </c>
      <c r="D38" s="151" t="s">
        <v>1993</v>
      </c>
      <c r="E38" s="153"/>
    </row>
  </sheetData>
  <mergeCells count="1">
    <mergeCell ref="B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630"/>
  <sheetViews>
    <sheetView showGridLines="0" workbookViewId="0">
      <selection activeCell="H19" sqref="H19"/>
    </sheetView>
  </sheetViews>
  <sheetFormatPr baseColWidth="10" defaultRowHeight="15" x14ac:dyDescent="0.25"/>
  <cols>
    <col min="2" max="2" width="24.5703125" customWidth="1"/>
    <col min="3" max="3" width="96" bestFit="1" customWidth="1"/>
    <col min="4" max="4" width="9.7109375" bestFit="1" customWidth="1"/>
    <col min="5" max="6" width="7.140625" bestFit="1" customWidth="1"/>
  </cols>
  <sheetData>
    <row r="3" spans="2:6" ht="47.25" x14ac:dyDescent="0.25">
      <c r="B3" s="76" t="s">
        <v>43</v>
      </c>
      <c r="C3" s="77" t="s">
        <v>39</v>
      </c>
      <c r="D3" s="62" t="s">
        <v>40</v>
      </c>
      <c r="E3" s="62" t="s">
        <v>41</v>
      </c>
      <c r="F3" s="62" t="s">
        <v>42</v>
      </c>
    </row>
    <row r="4" spans="2:6" x14ac:dyDescent="0.25">
      <c r="B4" s="63" t="s">
        <v>45</v>
      </c>
      <c r="C4" s="64" t="s">
        <v>46</v>
      </c>
      <c r="D4" s="65">
        <v>1.5</v>
      </c>
      <c r="E4" s="65">
        <v>1.1000000000000001</v>
      </c>
      <c r="F4" s="65">
        <v>2.6</v>
      </c>
    </row>
    <row r="5" spans="2:6" x14ac:dyDescent="0.25">
      <c r="B5" s="63" t="s">
        <v>47</v>
      </c>
      <c r="C5" s="64" t="s">
        <v>48</v>
      </c>
      <c r="D5" s="65">
        <v>1.5</v>
      </c>
      <c r="E5" s="65">
        <v>1.1000000000000001</v>
      </c>
      <c r="F5" s="65">
        <v>2.6</v>
      </c>
    </row>
    <row r="6" spans="2:6" x14ac:dyDescent="0.25">
      <c r="B6" s="63" t="s">
        <v>1320</v>
      </c>
      <c r="C6" s="64" t="s">
        <v>1321</v>
      </c>
      <c r="D6" s="65">
        <v>1.1499999999999999</v>
      </c>
      <c r="E6" s="65">
        <v>1.1000000000000001</v>
      </c>
      <c r="F6" s="65">
        <v>2.25</v>
      </c>
    </row>
    <row r="7" spans="2:6" x14ac:dyDescent="0.25">
      <c r="B7" s="63" t="s">
        <v>49</v>
      </c>
      <c r="C7" s="64" t="s">
        <v>50</v>
      </c>
      <c r="D7" s="65">
        <v>1.1499999999999999</v>
      </c>
      <c r="E7" s="65">
        <v>1.1000000000000001</v>
      </c>
      <c r="F7" s="65">
        <v>2.25</v>
      </c>
    </row>
    <row r="8" spans="2:6" x14ac:dyDescent="0.25">
      <c r="B8" s="63" t="s">
        <v>52</v>
      </c>
      <c r="C8" s="64" t="s">
        <v>53</v>
      </c>
      <c r="D8" s="65">
        <v>1.1499999999999999</v>
      </c>
      <c r="E8" s="65">
        <v>1.1000000000000001</v>
      </c>
      <c r="F8" s="65">
        <v>2.25</v>
      </c>
    </row>
    <row r="9" spans="2:6" x14ac:dyDescent="0.25">
      <c r="B9" s="63" t="s">
        <v>55</v>
      </c>
      <c r="C9" s="64" t="s">
        <v>56</v>
      </c>
      <c r="D9" s="65">
        <v>1.1499999999999999</v>
      </c>
      <c r="E9" s="65">
        <v>1.1000000000000001</v>
      </c>
      <c r="F9" s="65">
        <v>2.25</v>
      </c>
    </row>
    <row r="10" spans="2:6" x14ac:dyDescent="0.25">
      <c r="B10" s="63" t="s">
        <v>57</v>
      </c>
      <c r="C10" s="64" t="s">
        <v>58</v>
      </c>
      <c r="D10" s="65">
        <v>1.1499999999999999</v>
      </c>
      <c r="E10" s="65">
        <v>1.1000000000000001</v>
      </c>
      <c r="F10" s="65">
        <v>2.25</v>
      </c>
    </row>
    <row r="11" spans="2:6" x14ac:dyDescent="0.25">
      <c r="B11" s="63" t="s">
        <v>59</v>
      </c>
      <c r="C11" s="64" t="s">
        <v>60</v>
      </c>
      <c r="D11" s="65">
        <v>1.1499999999999999</v>
      </c>
      <c r="E11" s="65">
        <v>1.1000000000000001</v>
      </c>
      <c r="F11" s="65">
        <v>2.25</v>
      </c>
    </row>
    <row r="12" spans="2:6" x14ac:dyDescent="0.25">
      <c r="B12" s="63" t="s">
        <v>61</v>
      </c>
      <c r="C12" s="64" t="s">
        <v>62</v>
      </c>
      <c r="D12" s="65">
        <v>1.1499999999999999</v>
      </c>
      <c r="E12" s="65">
        <v>1.1000000000000001</v>
      </c>
      <c r="F12" s="65">
        <v>2.25</v>
      </c>
    </row>
    <row r="13" spans="2:6" x14ac:dyDescent="0.25">
      <c r="B13" s="63" t="s">
        <v>63</v>
      </c>
      <c r="C13" s="64" t="s">
        <v>64</v>
      </c>
      <c r="D13" s="65">
        <v>1.1499999999999999</v>
      </c>
      <c r="E13" s="65">
        <v>1.1000000000000001</v>
      </c>
      <c r="F13" s="65">
        <v>2.25</v>
      </c>
    </row>
    <row r="14" spans="2:6" x14ac:dyDescent="0.25">
      <c r="B14" s="63" t="s">
        <v>65</v>
      </c>
      <c r="C14" s="64" t="s">
        <v>66</v>
      </c>
      <c r="D14" s="65">
        <v>1.1499999999999999</v>
      </c>
      <c r="E14" s="65">
        <v>1.1000000000000001</v>
      </c>
      <c r="F14" s="65">
        <v>2.25</v>
      </c>
    </row>
    <row r="15" spans="2:6" x14ac:dyDescent="0.25">
      <c r="B15" s="63" t="s">
        <v>67</v>
      </c>
      <c r="C15" s="64" t="s">
        <v>68</v>
      </c>
      <c r="D15" s="65">
        <v>1.1499999999999999</v>
      </c>
      <c r="E15" s="65">
        <v>1.1000000000000001</v>
      </c>
      <c r="F15" s="65">
        <v>2.25</v>
      </c>
    </row>
    <row r="16" spans="2:6" x14ac:dyDescent="0.25">
      <c r="B16" s="63" t="s">
        <v>69</v>
      </c>
      <c r="C16" s="64" t="s">
        <v>70</v>
      </c>
      <c r="D16" s="65">
        <v>1.1499999999999999</v>
      </c>
      <c r="E16" s="65">
        <v>1.1000000000000001</v>
      </c>
      <c r="F16" s="65">
        <v>2.25</v>
      </c>
    </row>
    <row r="17" spans="2:6" x14ac:dyDescent="0.25">
      <c r="B17" s="63" t="s">
        <v>71</v>
      </c>
      <c r="C17" s="64" t="s">
        <v>72</v>
      </c>
      <c r="D17" s="65">
        <v>1.1499999999999999</v>
      </c>
      <c r="E17" s="65">
        <v>1.1000000000000001</v>
      </c>
      <c r="F17" s="65">
        <v>2.25</v>
      </c>
    </row>
    <row r="18" spans="2:6" x14ac:dyDescent="0.25">
      <c r="B18" s="63" t="s">
        <v>73</v>
      </c>
      <c r="C18" s="64" t="s">
        <v>74</v>
      </c>
      <c r="D18" s="65">
        <v>1.1499999999999999</v>
      </c>
      <c r="E18" s="65">
        <v>1.1000000000000001</v>
      </c>
      <c r="F18" s="65">
        <v>2.25</v>
      </c>
    </row>
    <row r="19" spans="2:6" x14ac:dyDescent="0.25">
      <c r="B19" s="63" t="s">
        <v>75</v>
      </c>
      <c r="C19" s="64" t="s">
        <v>76</v>
      </c>
      <c r="D19" s="65">
        <v>2.25</v>
      </c>
      <c r="E19" s="65">
        <v>2.9</v>
      </c>
      <c r="F19" s="65">
        <v>5.15</v>
      </c>
    </row>
    <row r="20" spans="2:6" x14ac:dyDescent="0.25">
      <c r="B20" s="63" t="s">
        <v>77</v>
      </c>
      <c r="C20" s="64" t="s">
        <v>78</v>
      </c>
      <c r="D20" s="65">
        <v>1.1499999999999999</v>
      </c>
      <c r="E20" s="65">
        <v>1.1000000000000001</v>
      </c>
      <c r="F20" s="65">
        <v>2.25</v>
      </c>
    </row>
    <row r="21" spans="2:6" x14ac:dyDescent="0.25">
      <c r="B21" s="63" t="s">
        <v>79</v>
      </c>
      <c r="C21" s="64" t="s">
        <v>80</v>
      </c>
      <c r="D21" s="65">
        <v>1.8</v>
      </c>
      <c r="E21" s="65">
        <v>1.5</v>
      </c>
      <c r="F21" s="65">
        <v>3.3</v>
      </c>
    </row>
    <row r="22" spans="2:6" x14ac:dyDescent="0.25">
      <c r="B22" s="63" t="s">
        <v>81</v>
      </c>
      <c r="C22" s="64" t="s">
        <v>82</v>
      </c>
      <c r="D22" s="65">
        <v>1.8</v>
      </c>
      <c r="E22" s="65">
        <v>1.5</v>
      </c>
      <c r="F22" s="65">
        <v>3.3</v>
      </c>
    </row>
    <row r="23" spans="2:6" x14ac:dyDescent="0.25">
      <c r="B23" s="63" t="s">
        <v>83</v>
      </c>
      <c r="C23" s="64" t="s">
        <v>84</v>
      </c>
      <c r="D23" s="65">
        <v>1.8</v>
      </c>
      <c r="E23" s="65">
        <v>1.5</v>
      </c>
      <c r="F23" s="65">
        <v>3.3</v>
      </c>
    </row>
    <row r="24" spans="2:6" x14ac:dyDescent="0.25">
      <c r="B24" s="63" t="s">
        <v>85</v>
      </c>
      <c r="C24" s="64" t="s">
        <v>86</v>
      </c>
      <c r="D24" s="65">
        <v>1.8</v>
      </c>
      <c r="E24" s="65">
        <v>1.5</v>
      </c>
      <c r="F24" s="65">
        <v>3.3</v>
      </c>
    </row>
    <row r="25" spans="2:6" x14ac:dyDescent="0.25">
      <c r="B25" s="63" t="s">
        <v>87</v>
      </c>
      <c r="C25" s="64" t="s">
        <v>88</v>
      </c>
      <c r="D25" s="65">
        <v>1.8</v>
      </c>
      <c r="E25" s="65">
        <v>1.5</v>
      </c>
      <c r="F25" s="65">
        <v>3.3</v>
      </c>
    </row>
    <row r="26" spans="2:6" x14ac:dyDescent="0.25">
      <c r="B26" s="63" t="s">
        <v>89</v>
      </c>
      <c r="C26" s="64" t="s">
        <v>90</v>
      </c>
      <c r="D26" s="65">
        <v>1.8</v>
      </c>
      <c r="E26" s="65">
        <v>1.5</v>
      </c>
      <c r="F26" s="65">
        <v>3.3</v>
      </c>
    </row>
    <row r="27" spans="2:6" x14ac:dyDescent="0.25">
      <c r="B27" s="63" t="s">
        <v>91</v>
      </c>
      <c r="C27" s="64" t="s">
        <v>92</v>
      </c>
      <c r="D27" s="65">
        <v>1.25</v>
      </c>
      <c r="E27" s="65">
        <v>1.1499999999999999</v>
      </c>
      <c r="F27" s="65">
        <v>2.4</v>
      </c>
    </row>
    <row r="28" spans="2:6" x14ac:dyDescent="0.25">
      <c r="B28" s="63" t="s">
        <v>93</v>
      </c>
      <c r="C28" s="64" t="s">
        <v>94</v>
      </c>
      <c r="D28" s="65">
        <v>1.25</v>
      </c>
      <c r="E28" s="65">
        <v>1.1499999999999999</v>
      </c>
      <c r="F28" s="65">
        <v>2.4</v>
      </c>
    </row>
    <row r="29" spans="2:6" x14ac:dyDescent="0.25">
      <c r="B29" s="63" t="s">
        <v>95</v>
      </c>
      <c r="C29" s="64" t="s">
        <v>96</v>
      </c>
      <c r="D29" s="65">
        <v>1.6</v>
      </c>
      <c r="E29" s="65">
        <v>1.2</v>
      </c>
      <c r="F29" s="65">
        <v>2.8</v>
      </c>
    </row>
    <row r="30" spans="2:6" x14ac:dyDescent="0.25">
      <c r="B30" s="63" t="s">
        <v>97</v>
      </c>
      <c r="C30" s="64" t="s">
        <v>98</v>
      </c>
      <c r="D30" s="65">
        <v>1.6</v>
      </c>
      <c r="E30" s="65">
        <v>1.2</v>
      </c>
      <c r="F30" s="65">
        <v>2.8</v>
      </c>
    </row>
    <row r="31" spans="2:6" x14ac:dyDescent="0.25">
      <c r="B31" s="63" t="s">
        <v>99</v>
      </c>
      <c r="C31" s="64" t="s">
        <v>100</v>
      </c>
      <c r="D31" s="65">
        <v>1.6</v>
      </c>
      <c r="E31" s="65">
        <v>1.2</v>
      </c>
      <c r="F31" s="65">
        <v>2.8</v>
      </c>
    </row>
    <row r="32" spans="2:6" x14ac:dyDescent="0.25">
      <c r="B32" s="63" t="s">
        <v>101</v>
      </c>
      <c r="C32" s="64" t="s">
        <v>102</v>
      </c>
      <c r="D32" s="65">
        <v>1.6</v>
      </c>
      <c r="E32" s="65">
        <v>1.2</v>
      </c>
      <c r="F32" s="65">
        <v>2.8</v>
      </c>
    </row>
    <row r="33" spans="2:6" x14ac:dyDescent="0.25">
      <c r="B33" s="63" t="s">
        <v>103</v>
      </c>
      <c r="C33" s="64" t="s">
        <v>104</v>
      </c>
      <c r="D33" s="65">
        <v>1.1499999999999999</v>
      </c>
      <c r="E33" s="65">
        <v>1.1000000000000001</v>
      </c>
      <c r="F33" s="65">
        <v>2.25</v>
      </c>
    </row>
    <row r="34" spans="2:6" x14ac:dyDescent="0.25">
      <c r="B34" s="63" t="s">
        <v>105</v>
      </c>
      <c r="C34" s="64" t="s">
        <v>106</v>
      </c>
      <c r="D34" s="65">
        <v>1.8</v>
      </c>
      <c r="E34" s="65">
        <v>1.5</v>
      </c>
      <c r="F34" s="65">
        <v>3.3</v>
      </c>
    </row>
    <row r="35" spans="2:6" x14ac:dyDescent="0.25">
      <c r="B35" s="63" t="s">
        <v>107</v>
      </c>
      <c r="C35" s="64" t="s">
        <v>108</v>
      </c>
      <c r="D35" s="65">
        <v>2.25</v>
      </c>
      <c r="E35" s="65">
        <v>2.9</v>
      </c>
      <c r="F35" s="65">
        <v>5.15</v>
      </c>
    </row>
    <row r="36" spans="2:6" x14ac:dyDescent="0.25">
      <c r="B36" s="63" t="s">
        <v>109</v>
      </c>
      <c r="C36" s="64" t="s">
        <v>110</v>
      </c>
      <c r="D36" s="65">
        <v>2.25</v>
      </c>
      <c r="E36" s="65">
        <v>2.9</v>
      </c>
      <c r="F36" s="65">
        <v>5.15</v>
      </c>
    </row>
    <row r="37" spans="2:6" x14ac:dyDescent="0.25">
      <c r="B37" s="63" t="s">
        <v>111</v>
      </c>
      <c r="C37" s="64" t="s">
        <v>112</v>
      </c>
      <c r="D37" s="65">
        <v>2.25</v>
      </c>
      <c r="E37" s="65">
        <v>2.9</v>
      </c>
      <c r="F37" s="65">
        <v>5.15</v>
      </c>
    </row>
    <row r="38" spans="2:6" x14ac:dyDescent="0.25">
      <c r="B38" s="63" t="s">
        <v>113</v>
      </c>
      <c r="C38" s="64" t="s">
        <v>114</v>
      </c>
      <c r="D38" s="65">
        <v>2.25</v>
      </c>
      <c r="E38" s="65">
        <v>2.9</v>
      </c>
      <c r="F38" s="65">
        <v>5.15</v>
      </c>
    </row>
    <row r="39" spans="2:6" x14ac:dyDescent="0.25">
      <c r="B39" s="63" t="s">
        <v>115</v>
      </c>
      <c r="C39" s="64" t="s">
        <v>116</v>
      </c>
      <c r="D39" s="65">
        <v>3.05</v>
      </c>
      <c r="E39" s="65">
        <v>3.35</v>
      </c>
      <c r="F39" s="65">
        <v>6.4</v>
      </c>
    </row>
    <row r="40" spans="2:6" x14ac:dyDescent="0.25">
      <c r="B40" s="63" t="s">
        <v>117</v>
      </c>
      <c r="C40" s="64" t="s">
        <v>118</v>
      </c>
      <c r="D40" s="65">
        <v>3.05</v>
      </c>
      <c r="E40" s="65">
        <v>3.35</v>
      </c>
      <c r="F40" s="65">
        <v>6.4</v>
      </c>
    </row>
    <row r="41" spans="2:6" x14ac:dyDescent="0.25">
      <c r="B41" s="63" t="s">
        <v>119</v>
      </c>
      <c r="C41" s="64" t="s">
        <v>120</v>
      </c>
      <c r="D41" s="65">
        <v>3.05</v>
      </c>
      <c r="E41" s="65">
        <v>3.35</v>
      </c>
      <c r="F41" s="65">
        <v>6.4</v>
      </c>
    </row>
    <row r="42" spans="2:6" x14ac:dyDescent="0.25">
      <c r="B42" s="63" t="s">
        <v>121</v>
      </c>
      <c r="C42" s="64" t="s">
        <v>122</v>
      </c>
      <c r="D42" s="65">
        <v>3.05</v>
      </c>
      <c r="E42" s="65">
        <v>3.2</v>
      </c>
      <c r="F42" s="65">
        <v>6.25</v>
      </c>
    </row>
    <row r="43" spans="2:6" x14ac:dyDescent="0.25">
      <c r="B43" s="63" t="s">
        <v>124</v>
      </c>
      <c r="C43" s="64" t="s">
        <v>125</v>
      </c>
      <c r="D43" s="65">
        <v>2.2999999999999998</v>
      </c>
      <c r="E43" s="65">
        <v>2.9</v>
      </c>
      <c r="F43" s="65">
        <v>5.2</v>
      </c>
    </row>
    <row r="44" spans="2:6" x14ac:dyDescent="0.25">
      <c r="B44" s="63" t="s">
        <v>126</v>
      </c>
      <c r="C44" s="64" t="s">
        <v>127</v>
      </c>
      <c r="D44" s="65">
        <v>2.2999999999999998</v>
      </c>
      <c r="E44" s="65">
        <v>2.9</v>
      </c>
      <c r="F44" s="65">
        <v>5.2</v>
      </c>
    </row>
    <row r="45" spans="2:6" x14ac:dyDescent="0.25">
      <c r="B45" s="63" t="s">
        <v>128</v>
      </c>
      <c r="C45" s="64" t="s">
        <v>129</v>
      </c>
      <c r="D45" s="65">
        <v>2.2999999999999998</v>
      </c>
      <c r="E45" s="65">
        <v>2.9</v>
      </c>
      <c r="F45" s="65">
        <v>5.2</v>
      </c>
    </row>
    <row r="46" spans="2:6" x14ac:dyDescent="0.25">
      <c r="B46" s="63" t="s">
        <v>130</v>
      </c>
      <c r="C46" s="64" t="s">
        <v>131</v>
      </c>
      <c r="D46" s="65">
        <v>2.2999999999999998</v>
      </c>
      <c r="E46" s="65">
        <v>2.9</v>
      </c>
      <c r="F46" s="65">
        <v>5.2</v>
      </c>
    </row>
    <row r="47" spans="2:6" x14ac:dyDescent="0.25">
      <c r="B47" s="63" t="s">
        <v>132</v>
      </c>
      <c r="C47" s="64" t="s">
        <v>133</v>
      </c>
      <c r="D47" s="65">
        <v>2.2999999999999998</v>
      </c>
      <c r="E47" s="65">
        <v>2.9</v>
      </c>
      <c r="F47" s="65">
        <v>5.2</v>
      </c>
    </row>
    <row r="48" spans="2:6" x14ac:dyDescent="0.25">
      <c r="B48" s="63" t="s">
        <v>134</v>
      </c>
      <c r="C48" s="64" t="s">
        <v>135</v>
      </c>
      <c r="D48" s="65">
        <v>2.2999999999999998</v>
      </c>
      <c r="E48" s="65">
        <v>2.9</v>
      </c>
      <c r="F48" s="65">
        <v>5.2</v>
      </c>
    </row>
    <row r="49" spans="2:6" x14ac:dyDescent="0.25">
      <c r="B49" s="63" t="s">
        <v>136</v>
      </c>
      <c r="C49" s="64" t="s">
        <v>137</v>
      </c>
      <c r="D49" s="65">
        <v>2.2999999999999998</v>
      </c>
      <c r="E49" s="65">
        <v>2.9</v>
      </c>
      <c r="F49" s="65">
        <v>5.2</v>
      </c>
    </row>
    <row r="50" spans="2:6" x14ac:dyDescent="0.25">
      <c r="B50" s="63" t="s">
        <v>138</v>
      </c>
      <c r="C50" s="64" t="s">
        <v>139</v>
      </c>
      <c r="D50" s="65">
        <v>3.45</v>
      </c>
      <c r="E50" s="65">
        <v>3.7</v>
      </c>
      <c r="F50" s="65">
        <v>7.15</v>
      </c>
    </row>
    <row r="51" spans="2:6" x14ac:dyDescent="0.25">
      <c r="B51" s="63" t="s">
        <v>140</v>
      </c>
      <c r="C51" s="64" t="s">
        <v>141</v>
      </c>
      <c r="D51" s="65">
        <v>2.2999999999999998</v>
      </c>
      <c r="E51" s="65">
        <v>2.9</v>
      </c>
      <c r="F51" s="65">
        <v>5.2</v>
      </c>
    </row>
    <row r="52" spans="2:6" x14ac:dyDescent="0.25">
      <c r="B52" s="63" t="s">
        <v>142</v>
      </c>
      <c r="C52" s="64" t="s">
        <v>143</v>
      </c>
      <c r="D52" s="65">
        <v>2.2999999999999998</v>
      </c>
      <c r="E52" s="65">
        <v>2.9</v>
      </c>
      <c r="F52" s="65">
        <v>5.2</v>
      </c>
    </row>
    <row r="53" spans="2:6" x14ac:dyDescent="0.25">
      <c r="B53" s="63" t="s">
        <v>144</v>
      </c>
      <c r="C53" s="64" t="s">
        <v>145</v>
      </c>
      <c r="D53" s="65">
        <v>2.2999999999999998</v>
      </c>
      <c r="E53" s="65">
        <v>2.9</v>
      </c>
      <c r="F53" s="65">
        <v>5.2</v>
      </c>
    </row>
    <row r="54" spans="2:6" x14ac:dyDescent="0.25">
      <c r="B54" s="63" t="s">
        <v>146</v>
      </c>
      <c r="C54" s="64" t="s">
        <v>147</v>
      </c>
      <c r="D54" s="65">
        <v>2.2999999999999998</v>
      </c>
      <c r="E54" s="65">
        <v>2.9</v>
      </c>
      <c r="F54" s="65">
        <v>5.2</v>
      </c>
    </row>
    <row r="55" spans="2:6" x14ac:dyDescent="0.25">
      <c r="B55" s="63" t="s">
        <v>148</v>
      </c>
      <c r="C55" s="64" t="s">
        <v>149</v>
      </c>
      <c r="D55" s="65">
        <v>2.2999999999999998</v>
      </c>
      <c r="E55" s="65">
        <v>2.9</v>
      </c>
      <c r="F55" s="65">
        <v>5.2</v>
      </c>
    </row>
    <row r="56" spans="2:6" x14ac:dyDescent="0.25">
      <c r="B56" s="63" t="s">
        <v>150</v>
      </c>
      <c r="C56" s="64" t="s">
        <v>151</v>
      </c>
      <c r="D56" s="65">
        <v>2.2999999999999998</v>
      </c>
      <c r="E56" s="65">
        <v>2.9</v>
      </c>
      <c r="F56" s="65">
        <v>5.2</v>
      </c>
    </row>
    <row r="57" spans="2:6" x14ac:dyDescent="0.25">
      <c r="B57" s="63" t="s">
        <v>152</v>
      </c>
      <c r="C57" s="64" t="s">
        <v>153</v>
      </c>
      <c r="D57" s="65">
        <v>2.2999999999999998</v>
      </c>
      <c r="E57" s="65">
        <v>2.9</v>
      </c>
      <c r="F57" s="65">
        <v>5.2</v>
      </c>
    </row>
    <row r="58" spans="2:6" x14ac:dyDescent="0.25">
      <c r="B58" s="63" t="s">
        <v>155</v>
      </c>
      <c r="C58" s="64" t="s">
        <v>156</v>
      </c>
      <c r="D58" s="65">
        <v>2</v>
      </c>
      <c r="E58" s="65">
        <v>1.9</v>
      </c>
      <c r="F58" s="65">
        <v>3.9</v>
      </c>
    </row>
    <row r="59" spans="2:6" x14ac:dyDescent="0.25">
      <c r="B59" s="63" t="s">
        <v>157</v>
      </c>
      <c r="C59" s="64" t="s">
        <v>158</v>
      </c>
      <c r="D59" s="65">
        <v>2</v>
      </c>
      <c r="E59" s="65">
        <v>1.9</v>
      </c>
      <c r="F59" s="65">
        <v>3.9</v>
      </c>
    </row>
    <row r="60" spans="2:6" x14ac:dyDescent="0.25">
      <c r="B60" s="63" t="s">
        <v>159</v>
      </c>
      <c r="C60" s="64" t="s">
        <v>160</v>
      </c>
      <c r="D60" s="65">
        <v>2</v>
      </c>
      <c r="E60" s="65">
        <v>1.9</v>
      </c>
      <c r="F60" s="65">
        <v>3.9</v>
      </c>
    </row>
    <row r="61" spans="2:6" x14ac:dyDescent="0.25">
      <c r="B61" s="63" t="s">
        <v>161</v>
      </c>
      <c r="C61" s="64" t="s">
        <v>162</v>
      </c>
      <c r="D61" s="65">
        <v>1.8</v>
      </c>
      <c r="E61" s="65">
        <v>1.5</v>
      </c>
      <c r="F61" s="65">
        <v>3.3</v>
      </c>
    </row>
    <row r="62" spans="2:6" x14ac:dyDescent="0.25">
      <c r="B62" s="63" t="s">
        <v>163</v>
      </c>
      <c r="C62" s="64" t="s">
        <v>164</v>
      </c>
      <c r="D62" s="65">
        <v>1.8</v>
      </c>
      <c r="E62" s="65">
        <v>1.5</v>
      </c>
      <c r="F62" s="65">
        <v>3.3</v>
      </c>
    </row>
    <row r="63" spans="2:6" x14ac:dyDescent="0.25">
      <c r="B63" s="63" t="s">
        <v>165</v>
      </c>
      <c r="C63" s="64" t="s">
        <v>166</v>
      </c>
      <c r="D63" s="65">
        <v>1.6</v>
      </c>
      <c r="E63" s="65">
        <v>1.6</v>
      </c>
      <c r="F63" s="65">
        <v>3.2</v>
      </c>
    </row>
    <row r="64" spans="2:6" x14ac:dyDescent="0.25">
      <c r="B64" s="63" t="s">
        <v>167</v>
      </c>
      <c r="C64" s="64" t="s">
        <v>168</v>
      </c>
      <c r="D64" s="65">
        <v>1.6</v>
      </c>
      <c r="E64" s="65">
        <v>1.6</v>
      </c>
      <c r="F64" s="65">
        <v>3.2</v>
      </c>
    </row>
    <row r="65" spans="2:6" x14ac:dyDescent="0.25">
      <c r="B65" s="63" t="s">
        <v>169</v>
      </c>
      <c r="C65" s="64" t="s">
        <v>170</v>
      </c>
      <c r="D65" s="65">
        <v>1.6</v>
      </c>
      <c r="E65" s="65">
        <v>1.6</v>
      </c>
      <c r="F65" s="65">
        <v>3.2</v>
      </c>
    </row>
    <row r="66" spans="2:6" x14ac:dyDescent="0.25">
      <c r="B66" s="63" t="s">
        <v>171</v>
      </c>
      <c r="C66" s="64" t="s">
        <v>172</v>
      </c>
      <c r="D66" s="65">
        <v>1.6</v>
      </c>
      <c r="E66" s="65">
        <v>1.6</v>
      </c>
      <c r="F66" s="65">
        <v>3.2</v>
      </c>
    </row>
    <row r="67" spans="2:6" x14ac:dyDescent="0.25">
      <c r="B67" s="63" t="s">
        <v>173</v>
      </c>
      <c r="C67" s="64" t="s">
        <v>174</v>
      </c>
      <c r="D67" s="65">
        <v>1.6</v>
      </c>
      <c r="E67" s="65">
        <v>1.6</v>
      </c>
      <c r="F67" s="65">
        <v>3.2</v>
      </c>
    </row>
    <row r="68" spans="2:6" x14ac:dyDescent="0.25">
      <c r="B68" s="63" t="s">
        <v>175</v>
      </c>
      <c r="C68" s="64" t="s">
        <v>176</v>
      </c>
      <c r="D68" s="65">
        <v>1.6</v>
      </c>
      <c r="E68" s="65">
        <v>1.6</v>
      </c>
      <c r="F68" s="65">
        <v>3.2</v>
      </c>
    </row>
    <row r="69" spans="2:6" x14ac:dyDescent="0.25">
      <c r="B69" s="63" t="s">
        <v>177</v>
      </c>
      <c r="C69" s="64" t="s">
        <v>178</v>
      </c>
      <c r="D69" s="65">
        <v>1.6</v>
      </c>
      <c r="E69" s="65">
        <v>1.6</v>
      </c>
      <c r="F69" s="65">
        <v>3.2</v>
      </c>
    </row>
    <row r="70" spans="2:6" x14ac:dyDescent="0.25">
      <c r="B70" s="63" t="s">
        <v>179</v>
      </c>
      <c r="C70" s="64" t="s">
        <v>180</v>
      </c>
      <c r="D70" s="65">
        <v>1.6</v>
      </c>
      <c r="E70" s="65">
        <v>1.6</v>
      </c>
      <c r="F70" s="65">
        <v>3.2</v>
      </c>
    </row>
    <row r="71" spans="2:6" x14ac:dyDescent="0.25">
      <c r="B71" s="63" t="s">
        <v>181</v>
      </c>
      <c r="C71" s="64" t="s">
        <v>182</v>
      </c>
      <c r="D71" s="65">
        <v>1.6</v>
      </c>
      <c r="E71" s="65">
        <v>1.6</v>
      </c>
      <c r="F71" s="65">
        <v>3.2</v>
      </c>
    </row>
    <row r="72" spans="2:6" x14ac:dyDescent="0.25">
      <c r="B72" s="63" t="s">
        <v>183</v>
      </c>
      <c r="C72" s="64" t="s">
        <v>184</v>
      </c>
      <c r="D72" s="65">
        <v>1.7</v>
      </c>
      <c r="E72" s="65">
        <v>1.6</v>
      </c>
      <c r="F72" s="65">
        <v>3.3</v>
      </c>
    </row>
    <row r="73" spans="2:6" x14ac:dyDescent="0.25">
      <c r="B73" s="63" t="s">
        <v>185</v>
      </c>
      <c r="C73" s="64" t="s">
        <v>186</v>
      </c>
      <c r="D73" s="65">
        <v>1.7</v>
      </c>
      <c r="E73" s="65">
        <v>1.6</v>
      </c>
      <c r="F73" s="65">
        <v>3.3</v>
      </c>
    </row>
    <row r="74" spans="2:6" x14ac:dyDescent="0.25">
      <c r="B74" s="63" t="s">
        <v>187</v>
      </c>
      <c r="C74" s="64" t="s">
        <v>188</v>
      </c>
      <c r="D74" s="65">
        <v>1.05</v>
      </c>
      <c r="E74" s="65">
        <v>0.9</v>
      </c>
      <c r="F74" s="65">
        <v>1.95</v>
      </c>
    </row>
    <row r="75" spans="2:6" x14ac:dyDescent="0.25">
      <c r="B75" s="63" t="s">
        <v>189</v>
      </c>
      <c r="C75" s="64" t="s">
        <v>190</v>
      </c>
      <c r="D75" s="65">
        <v>1.05</v>
      </c>
      <c r="E75" s="65">
        <v>0.9</v>
      </c>
      <c r="F75" s="65">
        <v>1.95</v>
      </c>
    </row>
    <row r="76" spans="2:6" x14ac:dyDescent="0.25">
      <c r="B76" s="63" t="s">
        <v>191</v>
      </c>
      <c r="C76" s="64" t="s">
        <v>192</v>
      </c>
      <c r="D76" s="65">
        <v>1.05</v>
      </c>
      <c r="E76" s="65">
        <v>0.9</v>
      </c>
      <c r="F76" s="65">
        <v>1.95</v>
      </c>
    </row>
    <row r="77" spans="2:6" x14ac:dyDescent="0.25">
      <c r="B77" s="63" t="s">
        <v>193</v>
      </c>
      <c r="C77" s="64" t="s">
        <v>194</v>
      </c>
      <c r="D77" s="65">
        <v>1.05</v>
      </c>
      <c r="E77" s="65">
        <v>0.9</v>
      </c>
      <c r="F77" s="65">
        <v>1.95</v>
      </c>
    </row>
    <row r="78" spans="2:6" x14ac:dyDescent="0.25">
      <c r="B78" s="63" t="s">
        <v>195</v>
      </c>
      <c r="C78" s="64" t="s">
        <v>196</v>
      </c>
      <c r="D78" s="65">
        <v>1.05</v>
      </c>
      <c r="E78" s="65">
        <v>0.9</v>
      </c>
      <c r="F78" s="65">
        <v>1.95</v>
      </c>
    </row>
    <row r="79" spans="2:6" x14ac:dyDescent="0.25">
      <c r="B79" s="63" t="s">
        <v>197</v>
      </c>
      <c r="C79" s="64" t="s">
        <v>198</v>
      </c>
      <c r="D79" s="65">
        <v>1.05</v>
      </c>
      <c r="E79" s="65">
        <v>0.9</v>
      </c>
      <c r="F79" s="65">
        <v>1.95</v>
      </c>
    </row>
    <row r="80" spans="2:6" x14ac:dyDescent="0.25">
      <c r="B80" s="63" t="s">
        <v>199</v>
      </c>
      <c r="C80" s="64" t="s">
        <v>200</v>
      </c>
      <c r="D80" s="65">
        <v>1.05</v>
      </c>
      <c r="E80" s="65">
        <v>0.9</v>
      </c>
      <c r="F80" s="65">
        <v>1.95</v>
      </c>
    </row>
    <row r="81" spans="2:6" x14ac:dyDescent="0.25">
      <c r="B81" s="63" t="s">
        <v>201</v>
      </c>
      <c r="C81" s="64" t="s">
        <v>202</v>
      </c>
      <c r="D81" s="65">
        <v>1.05</v>
      </c>
      <c r="E81" s="65">
        <v>0.9</v>
      </c>
      <c r="F81" s="65">
        <v>1.95</v>
      </c>
    </row>
    <row r="82" spans="2:6" x14ac:dyDescent="0.25">
      <c r="B82" s="63" t="s">
        <v>203</v>
      </c>
      <c r="C82" s="64" t="s">
        <v>204</v>
      </c>
      <c r="D82" s="65">
        <v>1.05</v>
      </c>
      <c r="E82" s="65">
        <v>0.9</v>
      </c>
      <c r="F82" s="65">
        <v>1.95</v>
      </c>
    </row>
    <row r="83" spans="2:6" x14ac:dyDescent="0.25">
      <c r="B83" s="63" t="s">
        <v>205</v>
      </c>
      <c r="C83" s="64" t="s">
        <v>206</v>
      </c>
      <c r="D83" s="65">
        <v>1.05</v>
      </c>
      <c r="E83" s="65">
        <v>0.9</v>
      </c>
      <c r="F83" s="65">
        <v>1.95</v>
      </c>
    </row>
    <row r="84" spans="2:6" x14ac:dyDescent="0.25">
      <c r="B84" s="63" t="s">
        <v>207</v>
      </c>
      <c r="C84" s="64" t="s">
        <v>208</v>
      </c>
      <c r="D84" s="65">
        <v>1.6</v>
      </c>
      <c r="E84" s="65">
        <v>1.6</v>
      </c>
      <c r="F84" s="65">
        <v>3.2</v>
      </c>
    </row>
    <row r="85" spans="2:6" x14ac:dyDescent="0.25">
      <c r="B85" s="63" t="s">
        <v>209</v>
      </c>
      <c r="C85" s="64" t="s">
        <v>210</v>
      </c>
      <c r="D85" s="65">
        <v>1.6</v>
      </c>
      <c r="E85" s="65">
        <v>1.6</v>
      </c>
      <c r="F85" s="65">
        <v>3.2</v>
      </c>
    </row>
    <row r="86" spans="2:6" x14ac:dyDescent="0.25">
      <c r="B86" s="63" t="s">
        <v>211</v>
      </c>
      <c r="C86" s="64" t="s">
        <v>212</v>
      </c>
      <c r="D86" s="65">
        <v>1.6</v>
      </c>
      <c r="E86" s="65">
        <v>1.6</v>
      </c>
      <c r="F86" s="65">
        <v>3.2</v>
      </c>
    </row>
    <row r="87" spans="2:6" x14ac:dyDescent="0.25">
      <c r="B87" s="63" t="s">
        <v>213</v>
      </c>
      <c r="C87" s="64" t="s">
        <v>214</v>
      </c>
      <c r="D87" s="65">
        <v>1.6</v>
      </c>
      <c r="E87" s="65">
        <v>1.6</v>
      </c>
      <c r="F87" s="65">
        <v>3.2</v>
      </c>
    </row>
    <row r="88" spans="2:6" x14ac:dyDescent="0.25">
      <c r="B88" s="63" t="s">
        <v>215</v>
      </c>
      <c r="C88" s="64" t="s">
        <v>216</v>
      </c>
      <c r="D88" s="65">
        <v>1.6</v>
      </c>
      <c r="E88" s="65">
        <v>1.6</v>
      </c>
      <c r="F88" s="65">
        <v>3.2</v>
      </c>
    </row>
    <row r="89" spans="2:6" x14ac:dyDescent="0.25">
      <c r="B89" s="63" t="s">
        <v>217</v>
      </c>
      <c r="C89" s="64" t="s">
        <v>218</v>
      </c>
      <c r="D89" s="65">
        <v>1.6</v>
      </c>
      <c r="E89" s="65">
        <v>1.6</v>
      </c>
      <c r="F89" s="65">
        <v>3.2</v>
      </c>
    </row>
    <row r="90" spans="2:6" x14ac:dyDescent="0.25">
      <c r="B90" s="63" t="s">
        <v>219</v>
      </c>
      <c r="C90" s="64" t="s">
        <v>220</v>
      </c>
      <c r="D90" s="65">
        <v>1.6</v>
      </c>
      <c r="E90" s="65">
        <v>1.6</v>
      </c>
      <c r="F90" s="65">
        <v>3.2</v>
      </c>
    </row>
    <row r="91" spans="2:6" x14ac:dyDescent="0.25">
      <c r="B91" s="63" t="s">
        <v>221</v>
      </c>
      <c r="C91" s="64" t="s">
        <v>222</v>
      </c>
      <c r="D91" s="65">
        <v>1.6</v>
      </c>
      <c r="E91" s="65">
        <v>1.6</v>
      </c>
      <c r="F91" s="65">
        <v>3.2</v>
      </c>
    </row>
    <row r="92" spans="2:6" x14ac:dyDescent="0.25">
      <c r="B92" s="63" t="s">
        <v>223</v>
      </c>
      <c r="C92" s="64" t="s">
        <v>224</v>
      </c>
      <c r="D92" s="65">
        <v>1.6</v>
      </c>
      <c r="E92" s="65">
        <v>1.6</v>
      </c>
      <c r="F92" s="65">
        <v>3.2</v>
      </c>
    </row>
    <row r="93" spans="2:6" x14ac:dyDescent="0.25">
      <c r="B93" s="63" t="s">
        <v>225</v>
      </c>
      <c r="C93" s="64" t="s">
        <v>226</v>
      </c>
      <c r="D93" s="65">
        <v>1</v>
      </c>
      <c r="E93" s="65">
        <v>0.8</v>
      </c>
      <c r="F93" s="65">
        <v>1.8</v>
      </c>
    </row>
    <row r="94" spans="2:6" x14ac:dyDescent="0.25">
      <c r="B94" s="63" t="s">
        <v>227</v>
      </c>
      <c r="C94" s="64" t="s">
        <v>228</v>
      </c>
      <c r="D94" s="65">
        <v>1</v>
      </c>
      <c r="E94" s="65">
        <v>0.85</v>
      </c>
      <c r="F94" s="65">
        <v>1.85</v>
      </c>
    </row>
    <row r="95" spans="2:6" x14ac:dyDescent="0.25">
      <c r="B95" s="63" t="s">
        <v>229</v>
      </c>
      <c r="C95" s="64" t="s">
        <v>230</v>
      </c>
      <c r="D95" s="65">
        <v>1</v>
      </c>
      <c r="E95" s="65">
        <v>0.85</v>
      </c>
      <c r="F95" s="65">
        <v>1.85</v>
      </c>
    </row>
    <row r="96" spans="2:6" x14ac:dyDescent="0.25">
      <c r="B96" s="63" t="s">
        <v>231</v>
      </c>
      <c r="C96" s="64" t="s">
        <v>232</v>
      </c>
      <c r="D96" s="65">
        <v>1</v>
      </c>
      <c r="E96" s="65">
        <v>0.85</v>
      </c>
      <c r="F96" s="65">
        <v>1.85</v>
      </c>
    </row>
    <row r="97" spans="2:6" x14ac:dyDescent="0.25">
      <c r="B97" s="63" t="s">
        <v>233</v>
      </c>
      <c r="C97" s="64" t="s">
        <v>234</v>
      </c>
      <c r="D97" s="65">
        <v>0.8</v>
      </c>
      <c r="E97" s="65">
        <v>0.7</v>
      </c>
      <c r="F97" s="65">
        <v>1.5</v>
      </c>
    </row>
    <row r="98" spans="2:6" x14ac:dyDescent="0.25">
      <c r="B98" s="63" t="s">
        <v>235</v>
      </c>
      <c r="C98" s="64" t="s">
        <v>236</v>
      </c>
      <c r="D98" s="65">
        <v>1</v>
      </c>
      <c r="E98" s="65">
        <v>0.85</v>
      </c>
      <c r="F98" s="65">
        <v>1.85</v>
      </c>
    </row>
    <row r="99" spans="2:6" x14ac:dyDescent="0.25">
      <c r="B99" s="63" t="s">
        <v>237</v>
      </c>
      <c r="C99" s="64" t="s">
        <v>238</v>
      </c>
      <c r="D99" s="65">
        <v>1</v>
      </c>
      <c r="E99" s="65">
        <v>0.85</v>
      </c>
      <c r="F99" s="65">
        <v>1.85</v>
      </c>
    </row>
    <row r="100" spans="2:6" x14ac:dyDescent="0.25">
      <c r="B100" s="63" t="s">
        <v>239</v>
      </c>
      <c r="C100" s="64" t="s">
        <v>240</v>
      </c>
      <c r="D100" s="65">
        <v>1</v>
      </c>
      <c r="E100" s="65">
        <v>0.85</v>
      </c>
      <c r="F100" s="65">
        <v>1.85</v>
      </c>
    </row>
    <row r="101" spans="2:6" x14ac:dyDescent="0.25">
      <c r="B101" s="63" t="s">
        <v>241</v>
      </c>
      <c r="C101" s="64" t="s">
        <v>242</v>
      </c>
      <c r="D101" s="65">
        <v>1</v>
      </c>
      <c r="E101" s="65">
        <v>0.85</v>
      </c>
      <c r="F101" s="65">
        <v>1.85</v>
      </c>
    </row>
    <row r="102" spans="2:6" x14ac:dyDescent="0.25">
      <c r="B102" s="63" t="s">
        <v>243</v>
      </c>
      <c r="C102" s="64" t="s">
        <v>244</v>
      </c>
      <c r="D102" s="65">
        <v>1</v>
      </c>
      <c r="E102" s="65">
        <v>0.85</v>
      </c>
      <c r="F102" s="65">
        <v>1.85</v>
      </c>
    </row>
    <row r="103" spans="2:6" x14ac:dyDescent="0.25">
      <c r="B103" s="63" t="s">
        <v>245</v>
      </c>
      <c r="C103" s="64" t="s">
        <v>246</v>
      </c>
      <c r="D103" s="65">
        <v>1</v>
      </c>
      <c r="E103" s="65">
        <v>0.85</v>
      </c>
      <c r="F103" s="65">
        <v>1.85</v>
      </c>
    </row>
    <row r="104" spans="2:6" x14ac:dyDescent="0.25">
      <c r="B104" s="63" t="s">
        <v>247</v>
      </c>
      <c r="C104" s="64" t="s">
        <v>248</v>
      </c>
      <c r="D104" s="65">
        <v>1.5</v>
      </c>
      <c r="E104" s="65">
        <v>1.1000000000000001</v>
      </c>
      <c r="F104" s="65">
        <v>2.6</v>
      </c>
    </row>
    <row r="105" spans="2:6" x14ac:dyDescent="0.25">
      <c r="B105" s="63" t="s">
        <v>249</v>
      </c>
      <c r="C105" s="64" t="s">
        <v>250</v>
      </c>
      <c r="D105" s="65">
        <v>0.5</v>
      </c>
      <c r="E105" s="65">
        <v>0.4</v>
      </c>
      <c r="F105" s="65">
        <v>0.9</v>
      </c>
    </row>
    <row r="106" spans="2:6" x14ac:dyDescent="0.25">
      <c r="B106" s="63" t="s">
        <v>251</v>
      </c>
      <c r="C106" s="64" t="s">
        <v>252</v>
      </c>
      <c r="D106" s="65">
        <v>0.5</v>
      </c>
      <c r="E106" s="65">
        <v>0.4</v>
      </c>
      <c r="F106" s="65">
        <v>0.9</v>
      </c>
    </row>
    <row r="107" spans="2:6" x14ac:dyDescent="0.25">
      <c r="B107" s="63" t="s">
        <v>253</v>
      </c>
      <c r="C107" s="64" t="s">
        <v>254</v>
      </c>
      <c r="D107" s="65">
        <v>0.5</v>
      </c>
      <c r="E107" s="65">
        <v>0.4</v>
      </c>
      <c r="F107" s="65">
        <v>0.9</v>
      </c>
    </row>
    <row r="108" spans="2:6" x14ac:dyDescent="0.25">
      <c r="B108" s="63" t="s">
        <v>255</v>
      </c>
      <c r="C108" s="64" t="s">
        <v>256</v>
      </c>
      <c r="D108" s="65">
        <v>0.5</v>
      </c>
      <c r="E108" s="65">
        <v>0.4</v>
      </c>
      <c r="F108" s="65">
        <v>0.9</v>
      </c>
    </row>
    <row r="109" spans="2:6" x14ac:dyDescent="0.25">
      <c r="B109" s="63" t="s">
        <v>257</v>
      </c>
      <c r="C109" s="64" t="s">
        <v>258</v>
      </c>
      <c r="D109" s="65">
        <v>1.5</v>
      </c>
      <c r="E109" s="65">
        <v>1.1000000000000001</v>
      </c>
      <c r="F109" s="65">
        <v>2.6</v>
      </c>
    </row>
    <row r="110" spans="2:6" x14ac:dyDescent="0.25">
      <c r="B110" s="63" t="s">
        <v>259</v>
      </c>
      <c r="C110" s="64" t="s">
        <v>260</v>
      </c>
      <c r="D110" s="65">
        <v>0.8</v>
      </c>
      <c r="E110" s="65">
        <v>0.7</v>
      </c>
      <c r="F110" s="65">
        <v>1.5</v>
      </c>
    </row>
    <row r="111" spans="2:6" x14ac:dyDescent="0.25">
      <c r="B111" s="63" t="s">
        <v>261</v>
      </c>
      <c r="C111" s="64" t="s">
        <v>262</v>
      </c>
      <c r="D111" s="65">
        <v>0.8</v>
      </c>
      <c r="E111" s="65">
        <v>0.7</v>
      </c>
      <c r="F111" s="65">
        <v>1.5</v>
      </c>
    </row>
    <row r="112" spans="2:6" x14ac:dyDescent="0.25">
      <c r="B112" s="63" t="s">
        <v>263</v>
      </c>
      <c r="C112" s="64" t="s">
        <v>264</v>
      </c>
      <c r="D112" s="65">
        <v>1.5</v>
      </c>
      <c r="E112" s="65">
        <v>1.1000000000000001</v>
      </c>
      <c r="F112" s="65">
        <v>2.6</v>
      </c>
    </row>
    <row r="113" spans="2:6" x14ac:dyDescent="0.25">
      <c r="B113" s="63" t="s">
        <v>265</v>
      </c>
      <c r="C113" s="64" t="s">
        <v>266</v>
      </c>
      <c r="D113" s="65">
        <v>1.5</v>
      </c>
      <c r="E113" s="65">
        <v>1.1000000000000001</v>
      </c>
      <c r="F113" s="65">
        <v>2.6</v>
      </c>
    </row>
    <row r="114" spans="2:6" x14ac:dyDescent="0.25">
      <c r="B114" s="63" t="s">
        <v>267</v>
      </c>
      <c r="C114" s="64" t="s">
        <v>268</v>
      </c>
      <c r="D114" s="65">
        <v>1.5</v>
      </c>
      <c r="E114" s="65">
        <v>1.1000000000000001</v>
      </c>
      <c r="F114" s="65">
        <v>2.6</v>
      </c>
    </row>
    <row r="115" spans="2:6" x14ac:dyDescent="0.25">
      <c r="B115" s="63" t="s">
        <v>269</v>
      </c>
      <c r="C115" s="64" t="s">
        <v>270</v>
      </c>
      <c r="D115" s="65">
        <v>2.25</v>
      </c>
      <c r="E115" s="65">
        <v>2.9</v>
      </c>
      <c r="F115" s="65">
        <v>5.15</v>
      </c>
    </row>
    <row r="116" spans="2:6" x14ac:dyDescent="0.25">
      <c r="B116" s="63" t="s">
        <v>271</v>
      </c>
      <c r="C116" s="64" t="s">
        <v>272</v>
      </c>
      <c r="D116" s="65">
        <v>2.25</v>
      </c>
      <c r="E116" s="65">
        <v>2.9</v>
      </c>
      <c r="F116" s="65">
        <v>5.15</v>
      </c>
    </row>
    <row r="117" spans="2:6" x14ac:dyDescent="0.25">
      <c r="B117" s="63" t="s">
        <v>273</v>
      </c>
      <c r="C117" s="64" t="s">
        <v>274</v>
      </c>
      <c r="D117" s="65">
        <v>2.25</v>
      </c>
      <c r="E117" s="65">
        <v>2.9</v>
      </c>
      <c r="F117" s="65">
        <v>5.15</v>
      </c>
    </row>
    <row r="118" spans="2:6" x14ac:dyDescent="0.25">
      <c r="B118" s="63" t="s">
        <v>275</v>
      </c>
      <c r="C118" s="64" t="s">
        <v>276</v>
      </c>
      <c r="D118" s="65">
        <v>2.25</v>
      </c>
      <c r="E118" s="65">
        <v>2.9</v>
      </c>
      <c r="F118" s="65">
        <v>5.15</v>
      </c>
    </row>
    <row r="119" spans="2:6" x14ac:dyDescent="0.25">
      <c r="B119" s="63" t="s">
        <v>277</v>
      </c>
      <c r="C119" s="64" t="s">
        <v>278</v>
      </c>
      <c r="D119" s="65">
        <v>2.1</v>
      </c>
      <c r="E119" s="65">
        <v>2</v>
      </c>
      <c r="F119" s="65">
        <v>4.0999999999999996</v>
      </c>
    </row>
    <row r="120" spans="2:6" x14ac:dyDescent="0.25">
      <c r="B120" s="63" t="s">
        <v>279</v>
      </c>
      <c r="C120" s="64" t="s">
        <v>280</v>
      </c>
      <c r="D120" s="65">
        <v>2.1</v>
      </c>
      <c r="E120" s="65">
        <v>2</v>
      </c>
      <c r="F120" s="65">
        <v>4.0999999999999996</v>
      </c>
    </row>
    <row r="121" spans="2:6" x14ac:dyDescent="0.25">
      <c r="B121" s="63" t="s">
        <v>281</v>
      </c>
      <c r="C121" s="64" t="s">
        <v>282</v>
      </c>
      <c r="D121" s="65">
        <v>2</v>
      </c>
      <c r="E121" s="65">
        <v>1.5</v>
      </c>
      <c r="F121" s="65">
        <v>3.5</v>
      </c>
    </row>
    <row r="122" spans="2:6" x14ac:dyDescent="0.25">
      <c r="B122" s="63" t="s">
        <v>283</v>
      </c>
      <c r="C122" s="64" t="s">
        <v>284</v>
      </c>
      <c r="D122" s="65">
        <v>2</v>
      </c>
      <c r="E122" s="65">
        <v>1.5</v>
      </c>
      <c r="F122" s="65">
        <v>3.5</v>
      </c>
    </row>
    <row r="123" spans="2:6" x14ac:dyDescent="0.25">
      <c r="B123" s="63" t="s">
        <v>285</v>
      </c>
      <c r="C123" s="64" t="s">
        <v>286</v>
      </c>
      <c r="D123" s="65">
        <v>1</v>
      </c>
      <c r="E123" s="65">
        <v>1.05</v>
      </c>
      <c r="F123" s="65">
        <v>2.0499999999999998</v>
      </c>
    </row>
    <row r="124" spans="2:6" x14ac:dyDescent="0.25">
      <c r="B124" s="63" t="s">
        <v>287</v>
      </c>
      <c r="C124" s="64" t="s">
        <v>288</v>
      </c>
      <c r="D124" s="65">
        <v>1</v>
      </c>
      <c r="E124" s="65">
        <v>1.05</v>
      </c>
      <c r="F124" s="65">
        <v>2.0499999999999998</v>
      </c>
    </row>
    <row r="125" spans="2:6" x14ac:dyDescent="0.25">
      <c r="B125" s="63" t="s">
        <v>289</v>
      </c>
      <c r="C125" s="64" t="s">
        <v>290</v>
      </c>
      <c r="D125" s="65">
        <v>1</v>
      </c>
      <c r="E125" s="65">
        <v>1.05</v>
      </c>
      <c r="F125" s="65">
        <v>2.0499999999999998</v>
      </c>
    </row>
    <row r="126" spans="2:6" x14ac:dyDescent="0.25">
      <c r="B126" s="63" t="s">
        <v>291</v>
      </c>
      <c r="C126" s="64" t="s">
        <v>292</v>
      </c>
      <c r="D126" s="65">
        <v>1</v>
      </c>
      <c r="E126" s="65">
        <v>1.05</v>
      </c>
      <c r="F126" s="65">
        <v>2.0499999999999998</v>
      </c>
    </row>
    <row r="127" spans="2:6" x14ac:dyDescent="0.25">
      <c r="B127" s="63" t="s">
        <v>293</v>
      </c>
      <c r="C127" s="64" t="s">
        <v>294</v>
      </c>
      <c r="D127" s="65">
        <v>1</v>
      </c>
      <c r="E127" s="65">
        <v>1.05</v>
      </c>
      <c r="F127" s="65">
        <v>2.0499999999999998</v>
      </c>
    </row>
    <row r="128" spans="2:6" x14ac:dyDescent="0.25">
      <c r="B128" s="63" t="s">
        <v>295</v>
      </c>
      <c r="C128" s="64" t="s">
        <v>296</v>
      </c>
      <c r="D128" s="65">
        <v>1</v>
      </c>
      <c r="E128" s="65">
        <v>1</v>
      </c>
      <c r="F128" s="65">
        <v>2</v>
      </c>
    </row>
    <row r="129" spans="2:6" x14ac:dyDescent="0.25">
      <c r="B129" s="63" t="s">
        <v>297</v>
      </c>
      <c r="C129" s="64" t="s">
        <v>298</v>
      </c>
      <c r="D129" s="65">
        <v>1</v>
      </c>
      <c r="E129" s="65">
        <v>1</v>
      </c>
      <c r="F129" s="65">
        <v>2</v>
      </c>
    </row>
    <row r="130" spans="2:6" x14ac:dyDescent="0.25">
      <c r="B130" s="63" t="s">
        <v>299</v>
      </c>
      <c r="C130" s="64" t="s">
        <v>300</v>
      </c>
      <c r="D130" s="65">
        <v>1</v>
      </c>
      <c r="E130" s="65">
        <v>1</v>
      </c>
      <c r="F130" s="65">
        <v>2</v>
      </c>
    </row>
    <row r="131" spans="2:6" x14ac:dyDescent="0.25">
      <c r="B131" s="63" t="s">
        <v>301</v>
      </c>
      <c r="C131" s="64" t="s">
        <v>302</v>
      </c>
      <c r="D131" s="65">
        <v>1</v>
      </c>
      <c r="E131" s="65">
        <v>1</v>
      </c>
      <c r="F131" s="65">
        <v>2</v>
      </c>
    </row>
    <row r="132" spans="2:6" x14ac:dyDescent="0.25">
      <c r="B132" s="63" t="s">
        <v>303</v>
      </c>
      <c r="C132" s="64" t="s">
        <v>304</v>
      </c>
      <c r="D132" s="65">
        <v>1</v>
      </c>
      <c r="E132" s="65">
        <v>1</v>
      </c>
      <c r="F132" s="65">
        <v>2</v>
      </c>
    </row>
    <row r="133" spans="2:6" x14ac:dyDescent="0.25">
      <c r="B133" s="63" t="s">
        <v>305</v>
      </c>
      <c r="C133" s="64" t="s">
        <v>306</v>
      </c>
      <c r="D133" s="65">
        <v>1.45</v>
      </c>
      <c r="E133" s="65">
        <v>1.9</v>
      </c>
      <c r="F133" s="65">
        <v>3.35</v>
      </c>
    </row>
    <row r="134" spans="2:6" x14ac:dyDescent="0.25">
      <c r="B134" s="63" t="s">
        <v>307</v>
      </c>
      <c r="C134" s="64" t="s">
        <v>308</v>
      </c>
      <c r="D134" s="65">
        <v>1.45</v>
      </c>
      <c r="E134" s="65">
        <v>1.9</v>
      </c>
      <c r="F134" s="65">
        <v>3.35</v>
      </c>
    </row>
    <row r="135" spans="2:6" x14ac:dyDescent="0.25">
      <c r="B135" s="63" t="s">
        <v>309</v>
      </c>
      <c r="C135" s="64" t="s">
        <v>310</v>
      </c>
      <c r="D135" s="65">
        <v>1.6</v>
      </c>
      <c r="E135" s="65">
        <v>1.4</v>
      </c>
      <c r="F135" s="65">
        <v>3</v>
      </c>
    </row>
    <row r="136" spans="2:6" x14ac:dyDescent="0.25">
      <c r="B136" s="63" t="s">
        <v>311</v>
      </c>
      <c r="C136" s="64" t="s">
        <v>312</v>
      </c>
      <c r="D136" s="65">
        <v>1.6</v>
      </c>
      <c r="E136" s="65">
        <v>1.4</v>
      </c>
      <c r="F136" s="65">
        <v>3</v>
      </c>
    </row>
    <row r="137" spans="2:6" x14ac:dyDescent="0.25">
      <c r="B137" s="63" t="s">
        <v>313</v>
      </c>
      <c r="C137" s="64" t="s">
        <v>314</v>
      </c>
      <c r="D137" s="65">
        <v>1.6</v>
      </c>
      <c r="E137" s="65">
        <v>1.4</v>
      </c>
      <c r="F137" s="65">
        <v>3</v>
      </c>
    </row>
    <row r="138" spans="2:6" x14ac:dyDescent="0.25">
      <c r="B138" s="63" t="s">
        <v>315</v>
      </c>
      <c r="C138" s="64" t="s">
        <v>316</v>
      </c>
      <c r="D138" s="65">
        <v>1.6</v>
      </c>
      <c r="E138" s="65">
        <v>1.4</v>
      </c>
      <c r="F138" s="65">
        <v>3</v>
      </c>
    </row>
    <row r="139" spans="2:6" x14ac:dyDescent="0.25">
      <c r="B139" s="63" t="s">
        <v>317</v>
      </c>
      <c r="C139" s="64" t="s">
        <v>318</v>
      </c>
      <c r="D139" s="65">
        <v>1.6</v>
      </c>
      <c r="E139" s="65">
        <v>1.4</v>
      </c>
      <c r="F139" s="65">
        <v>3</v>
      </c>
    </row>
    <row r="140" spans="2:6" x14ac:dyDescent="0.25">
      <c r="B140" s="63" t="s">
        <v>319</v>
      </c>
      <c r="C140" s="64" t="s">
        <v>320</v>
      </c>
      <c r="D140" s="65">
        <v>1.6</v>
      </c>
      <c r="E140" s="65">
        <v>1.4</v>
      </c>
      <c r="F140" s="65">
        <v>3</v>
      </c>
    </row>
    <row r="141" spans="2:6" x14ac:dyDescent="0.25">
      <c r="B141" s="63" t="s">
        <v>321</v>
      </c>
      <c r="C141" s="64" t="s">
        <v>322</v>
      </c>
      <c r="D141" s="65">
        <v>1.6</v>
      </c>
      <c r="E141" s="65">
        <v>1.4</v>
      </c>
      <c r="F141" s="65">
        <v>3</v>
      </c>
    </row>
    <row r="142" spans="2:6" x14ac:dyDescent="0.25">
      <c r="B142" s="63" t="s">
        <v>323</v>
      </c>
      <c r="C142" s="64" t="s">
        <v>324</v>
      </c>
      <c r="D142" s="65">
        <v>1.6</v>
      </c>
      <c r="E142" s="65">
        <v>1.4</v>
      </c>
      <c r="F142" s="65">
        <v>3</v>
      </c>
    </row>
    <row r="143" spans="2:6" x14ac:dyDescent="0.25">
      <c r="B143" s="63" t="s">
        <v>325</v>
      </c>
      <c r="C143" s="64" t="s">
        <v>326</v>
      </c>
      <c r="D143" s="65">
        <v>1.6</v>
      </c>
      <c r="E143" s="65">
        <v>1.4</v>
      </c>
      <c r="F143" s="65">
        <v>3</v>
      </c>
    </row>
    <row r="144" spans="2:6" x14ac:dyDescent="0.25">
      <c r="B144" s="63" t="s">
        <v>327</v>
      </c>
      <c r="C144" s="64" t="s">
        <v>328</v>
      </c>
      <c r="D144" s="65">
        <v>1.5</v>
      </c>
      <c r="E144" s="65">
        <v>1.2</v>
      </c>
      <c r="F144" s="65">
        <v>2.7</v>
      </c>
    </row>
    <row r="145" spans="2:6" x14ac:dyDescent="0.25">
      <c r="B145" s="63" t="s">
        <v>329</v>
      </c>
      <c r="C145" s="64" t="s">
        <v>330</v>
      </c>
      <c r="D145" s="65">
        <v>1.5</v>
      </c>
      <c r="E145" s="65">
        <v>1.2</v>
      </c>
      <c r="F145" s="65">
        <v>2.7</v>
      </c>
    </row>
    <row r="146" spans="2:6" x14ac:dyDescent="0.25">
      <c r="B146" s="63" t="s">
        <v>331</v>
      </c>
      <c r="C146" s="64" t="s">
        <v>332</v>
      </c>
      <c r="D146" s="65">
        <v>1.6</v>
      </c>
      <c r="E146" s="65">
        <v>1.4</v>
      </c>
      <c r="F146" s="65">
        <v>3</v>
      </c>
    </row>
    <row r="147" spans="2:6" x14ac:dyDescent="0.25">
      <c r="B147" s="63" t="s">
        <v>333</v>
      </c>
      <c r="C147" s="64" t="s">
        <v>334</v>
      </c>
      <c r="D147" s="65">
        <v>1.6</v>
      </c>
      <c r="E147" s="65">
        <v>1.4</v>
      </c>
      <c r="F147" s="65">
        <v>3</v>
      </c>
    </row>
    <row r="148" spans="2:6" x14ac:dyDescent="0.25">
      <c r="B148" s="63" t="s">
        <v>335</v>
      </c>
      <c r="C148" s="64" t="s">
        <v>336</v>
      </c>
      <c r="D148" s="65">
        <v>1.6</v>
      </c>
      <c r="E148" s="65">
        <v>1.4</v>
      </c>
      <c r="F148" s="65">
        <v>3</v>
      </c>
    </row>
    <row r="149" spans="2:6" x14ac:dyDescent="0.25">
      <c r="B149" s="63" t="s">
        <v>337</v>
      </c>
      <c r="C149" s="64" t="s">
        <v>338</v>
      </c>
      <c r="D149" s="65">
        <v>1.6</v>
      </c>
      <c r="E149" s="65">
        <v>1.4</v>
      </c>
      <c r="F149" s="65">
        <v>3</v>
      </c>
    </row>
    <row r="150" spans="2:6" x14ac:dyDescent="0.25">
      <c r="B150" s="63" t="s">
        <v>339</v>
      </c>
      <c r="C150" s="64" t="s">
        <v>340</v>
      </c>
      <c r="D150" s="65">
        <v>1.5</v>
      </c>
      <c r="E150" s="65">
        <v>1.2</v>
      </c>
      <c r="F150" s="65">
        <v>2.7</v>
      </c>
    </row>
    <row r="151" spans="2:6" x14ac:dyDescent="0.25">
      <c r="B151" s="63" t="s">
        <v>341</v>
      </c>
      <c r="C151" s="64" t="s">
        <v>342</v>
      </c>
      <c r="D151" s="65">
        <v>1.3</v>
      </c>
      <c r="E151" s="65">
        <v>1.1000000000000001</v>
      </c>
      <c r="F151" s="65">
        <v>2.4</v>
      </c>
    </row>
    <row r="152" spans="2:6" x14ac:dyDescent="0.25">
      <c r="B152" s="63" t="s">
        <v>343</v>
      </c>
      <c r="C152" s="64" t="s">
        <v>344</v>
      </c>
      <c r="D152" s="65">
        <v>1.3</v>
      </c>
      <c r="E152" s="65">
        <v>1.1000000000000001</v>
      </c>
      <c r="F152" s="65">
        <v>2.4</v>
      </c>
    </row>
    <row r="153" spans="2:6" x14ac:dyDescent="0.25">
      <c r="B153" s="63" t="s">
        <v>345</v>
      </c>
      <c r="C153" s="64" t="s">
        <v>346</v>
      </c>
      <c r="D153" s="65">
        <v>1.75</v>
      </c>
      <c r="E153" s="65">
        <v>1.25</v>
      </c>
      <c r="F153" s="65">
        <v>3</v>
      </c>
    </row>
    <row r="154" spans="2:6" x14ac:dyDescent="0.25">
      <c r="B154" s="63" t="s">
        <v>347</v>
      </c>
      <c r="C154" s="64" t="s">
        <v>348</v>
      </c>
      <c r="D154" s="65">
        <v>1.75</v>
      </c>
      <c r="E154" s="65">
        <v>1.25</v>
      </c>
      <c r="F154" s="65">
        <v>3</v>
      </c>
    </row>
    <row r="155" spans="2:6" x14ac:dyDescent="0.25">
      <c r="B155" s="63" t="s">
        <v>349</v>
      </c>
      <c r="C155" s="64" t="s">
        <v>350</v>
      </c>
      <c r="D155" s="65">
        <v>1.75</v>
      </c>
      <c r="E155" s="65">
        <v>1.25</v>
      </c>
      <c r="F155" s="65">
        <v>3</v>
      </c>
    </row>
    <row r="156" spans="2:6" x14ac:dyDescent="0.25">
      <c r="B156" s="63" t="s">
        <v>351</v>
      </c>
      <c r="C156" s="64" t="s">
        <v>352</v>
      </c>
      <c r="D156" s="65">
        <v>1.75</v>
      </c>
      <c r="E156" s="65">
        <v>1.25</v>
      </c>
      <c r="F156" s="65">
        <v>3</v>
      </c>
    </row>
    <row r="157" spans="2:6" x14ac:dyDescent="0.25">
      <c r="B157" s="63" t="s">
        <v>353</v>
      </c>
      <c r="C157" s="64" t="s">
        <v>354</v>
      </c>
      <c r="D157" s="65">
        <v>1.75</v>
      </c>
      <c r="E157" s="65">
        <v>1.25</v>
      </c>
      <c r="F157" s="65">
        <v>3</v>
      </c>
    </row>
    <row r="158" spans="2:6" x14ac:dyDescent="0.25">
      <c r="B158" s="63" t="s">
        <v>355</v>
      </c>
      <c r="C158" s="64" t="s">
        <v>356</v>
      </c>
      <c r="D158" s="65">
        <v>1.75</v>
      </c>
      <c r="E158" s="65">
        <v>1.25</v>
      </c>
      <c r="F158" s="65">
        <v>3</v>
      </c>
    </row>
    <row r="159" spans="2:6" x14ac:dyDescent="0.25">
      <c r="B159" s="63" t="s">
        <v>357</v>
      </c>
      <c r="C159" s="64" t="s">
        <v>358</v>
      </c>
      <c r="D159" s="65">
        <v>1.6</v>
      </c>
      <c r="E159" s="65">
        <v>1.5</v>
      </c>
      <c r="F159" s="65">
        <v>3.1</v>
      </c>
    </row>
    <row r="160" spans="2:6" x14ac:dyDescent="0.25">
      <c r="B160" s="63" t="s">
        <v>359</v>
      </c>
      <c r="C160" s="64" t="s">
        <v>360</v>
      </c>
      <c r="D160" s="65">
        <v>1.6</v>
      </c>
      <c r="E160" s="65">
        <v>1.5</v>
      </c>
      <c r="F160" s="65">
        <v>3.1</v>
      </c>
    </row>
    <row r="161" spans="2:6" x14ac:dyDescent="0.25">
      <c r="B161" s="63" t="s">
        <v>361</v>
      </c>
      <c r="C161" s="64" t="s">
        <v>362</v>
      </c>
      <c r="D161" s="65">
        <v>1.6</v>
      </c>
      <c r="E161" s="65">
        <v>1.5</v>
      </c>
      <c r="F161" s="65">
        <v>3.1</v>
      </c>
    </row>
    <row r="162" spans="2:6" x14ac:dyDescent="0.25">
      <c r="B162" s="63" t="s">
        <v>363</v>
      </c>
      <c r="C162" s="64" t="s">
        <v>364</v>
      </c>
      <c r="D162" s="65">
        <v>1.6</v>
      </c>
      <c r="E162" s="65">
        <v>1.5</v>
      </c>
      <c r="F162" s="65">
        <v>3.1</v>
      </c>
    </row>
    <row r="163" spans="2:6" x14ac:dyDescent="0.25">
      <c r="B163" s="63" t="s">
        <v>365</v>
      </c>
      <c r="C163" s="64" t="s">
        <v>366</v>
      </c>
      <c r="D163" s="65">
        <v>1.6</v>
      </c>
      <c r="E163" s="65">
        <v>1.5</v>
      </c>
      <c r="F163" s="65">
        <v>3.1</v>
      </c>
    </row>
    <row r="164" spans="2:6" x14ac:dyDescent="0.25">
      <c r="B164" s="63" t="s">
        <v>367</v>
      </c>
      <c r="C164" s="64" t="s">
        <v>368</v>
      </c>
      <c r="D164" s="65">
        <v>1.6</v>
      </c>
      <c r="E164" s="65">
        <v>1.5</v>
      </c>
      <c r="F164" s="65">
        <v>3.1</v>
      </c>
    </row>
    <row r="165" spans="2:6" x14ac:dyDescent="0.25">
      <c r="B165" s="63" t="s">
        <v>369</v>
      </c>
      <c r="C165" s="64" t="s">
        <v>370</v>
      </c>
      <c r="D165" s="65">
        <v>1.6</v>
      </c>
      <c r="E165" s="65">
        <v>1.5</v>
      </c>
      <c r="F165" s="65">
        <v>3.1</v>
      </c>
    </row>
    <row r="166" spans="2:6" x14ac:dyDescent="0.25">
      <c r="B166" s="63" t="s">
        <v>371</v>
      </c>
      <c r="C166" s="64" t="s">
        <v>372</v>
      </c>
      <c r="D166" s="65">
        <v>2.1</v>
      </c>
      <c r="E166" s="65">
        <v>2</v>
      </c>
      <c r="F166" s="65">
        <v>4.0999999999999996</v>
      </c>
    </row>
    <row r="167" spans="2:6" x14ac:dyDescent="0.25">
      <c r="B167" s="63" t="s">
        <v>373</v>
      </c>
      <c r="C167" s="64" t="s">
        <v>374</v>
      </c>
      <c r="D167" s="65">
        <v>1.6</v>
      </c>
      <c r="E167" s="65">
        <v>1.5</v>
      </c>
      <c r="F167" s="65">
        <v>3.1</v>
      </c>
    </row>
    <row r="168" spans="2:6" x14ac:dyDescent="0.25">
      <c r="B168" s="63" t="s">
        <v>375</v>
      </c>
      <c r="C168" s="64" t="s">
        <v>376</v>
      </c>
      <c r="D168" s="65">
        <v>1.6</v>
      </c>
      <c r="E168" s="65">
        <v>1.5</v>
      </c>
      <c r="F168" s="65">
        <v>3.1</v>
      </c>
    </row>
    <row r="169" spans="2:6" x14ac:dyDescent="0.25">
      <c r="B169" s="63" t="s">
        <v>377</v>
      </c>
      <c r="C169" s="64" t="s">
        <v>378</v>
      </c>
      <c r="D169" s="65">
        <v>1.6</v>
      </c>
      <c r="E169" s="65">
        <v>1.5</v>
      </c>
      <c r="F169" s="65">
        <v>3.1</v>
      </c>
    </row>
    <row r="170" spans="2:6" x14ac:dyDescent="0.25">
      <c r="B170" s="63" t="s">
        <v>379</v>
      </c>
      <c r="C170" s="64" t="s">
        <v>380</v>
      </c>
      <c r="D170" s="65">
        <v>1.6</v>
      </c>
      <c r="E170" s="65">
        <v>1.5</v>
      </c>
      <c r="F170" s="65">
        <v>3.1</v>
      </c>
    </row>
    <row r="171" spans="2:6" x14ac:dyDescent="0.25">
      <c r="B171" s="63" t="s">
        <v>381</v>
      </c>
      <c r="C171" s="64" t="s">
        <v>382</v>
      </c>
      <c r="D171" s="65">
        <v>1.6</v>
      </c>
      <c r="E171" s="65">
        <v>1.5</v>
      </c>
      <c r="F171" s="65">
        <v>3.1</v>
      </c>
    </row>
    <row r="172" spans="2:6" x14ac:dyDescent="0.25">
      <c r="B172" s="63" t="s">
        <v>383</v>
      </c>
      <c r="C172" s="64" t="s">
        <v>384</v>
      </c>
      <c r="D172" s="65">
        <v>2.1</v>
      </c>
      <c r="E172" s="65">
        <v>2</v>
      </c>
      <c r="F172" s="65">
        <v>4.0999999999999996</v>
      </c>
    </row>
    <row r="173" spans="2:6" x14ac:dyDescent="0.25">
      <c r="B173" s="63" t="s">
        <v>385</v>
      </c>
      <c r="C173" s="64" t="s">
        <v>386</v>
      </c>
      <c r="D173" s="65">
        <v>2.1</v>
      </c>
      <c r="E173" s="65">
        <v>2</v>
      </c>
      <c r="F173" s="65">
        <v>4.0999999999999996</v>
      </c>
    </row>
    <row r="174" spans="2:6" x14ac:dyDescent="0.25">
      <c r="B174" s="63" t="s">
        <v>387</v>
      </c>
      <c r="C174" s="64" t="s">
        <v>388</v>
      </c>
      <c r="D174" s="65">
        <v>2.1</v>
      </c>
      <c r="E174" s="65">
        <v>2</v>
      </c>
      <c r="F174" s="65">
        <v>4.0999999999999996</v>
      </c>
    </row>
    <row r="175" spans="2:6" x14ac:dyDescent="0.25">
      <c r="B175" s="63" t="s">
        <v>389</v>
      </c>
      <c r="C175" s="64" t="s">
        <v>390</v>
      </c>
      <c r="D175" s="65">
        <v>2.1</v>
      </c>
      <c r="E175" s="65">
        <v>2</v>
      </c>
      <c r="F175" s="65">
        <v>4.0999999999999996</v>
      </c>
    </row>
    <row r="176" spans="2:6" x14ac:dyDescent="0.25">
      <c r="B176" s="63" t="s">
        <v>391</v>
      </c>
      <c r="C176" s="64" t="s">
        <v>392</v>
      </c>
      <c r="D176" s="65">
        <v>2.1</v>
      </c>
      <c r="E176" s="65">
        <v>2</v>
      </c>
      <c r="F176" s="65">
        <v>4.0999999999999996</v>
      </c>
    </row>
    <row r="177" spans="2:6" x14ac:dyDescent="0.25">
      <c r="B177" s="63" t="s">
        <v>393</v>
      </c>
      <c r="C177" s="64" t="s">
        <v>394</v>
      </c>
      <c r="D177" s="65">
        <v>2.1</v>
      </c>
      <c r="E177" s="65">
        <v>2</v>
      </c>
      <c r="F177" s="65">
        <v>4.0999999999999996</v>
      </c>
    </row>
    <row r="178" spans="2:6" x14ac:dyDescent="0.25">
      <c r="B178" s="63" t="s">
        <v>395</v>
      </c>
      <c r="C178" s="64" t="s">
        <v>396</v>
      </c>
      <c r="D178" s="65">
        <v>2.1</v>
      </c>
      <c r="E178" s="65">
        <v>2</v>
      </c>
      <c r="F178" s="65">
        <v>4.0999999999999996</v>
      </c>
    </row>
    <row r="179" spans="2:6" x14ac:dyDescent="0.25">
      <c r="B179" s="63" t="s">
        <v>397</v>
      </c>
      <c r="C179" s="64" t="s">
        <v>398</v>
      </c>
      <c r="D179" s="65">
        <v>2.1</v>
      </c>
      <c r="E179" s="65">
        <v>2</v>
      </c>
      <c r="F179" s="65">
        <v>4.0999999999999996</v>
      </c>
    </row>
    <row r="180" spans="2:6" x14ac:dyDescent="0.25">
      <c r="B180" s="63" t="s">
        <v>399</v>
      </c>
      <c r="C180" s="64" t="s">
        <v>400</v>
      </c>
      <c r="D180" s="65">
        <v>2.75</v>
      </c>
      <c r="E180" s="65">
        <v>3.35</v>
      </c>
      <c r="F180" s="65">
        <v>6.1</v>
      </c>
    </row>
    <row r="181" spans="2:6" x14ac:dyDescent="0.25">
      <c r="B181" s="63" t="s">
        <v>401</v>
      </c>
      <c r="C181" s="64" t="s">
        <v>402</v>
      </c>
      <c r="D181" s="65">
        <v>2.1</v>
      </c>
      <c r="E181" s="65">
        <v>2</v>
      </c>
      <c r="F181" s="65">
        <v>4.0999999999999996</v>
      </c>
    </row>
    <row r="182" spans="2:6" x14ac:dyDescent="0.25">
      <c r="B182" s="63" t="s">
        <v>403</v>
      </c>
      <c r="C182" s="64" t="s">
        <v>404</v>
      </c>
      <c r="D182" s="65">
        <v>2.1</v>
      </c>
      <c r="E182" s="65">
        <v>2</v>
      </c>
      <c r="F182" s="65">
        <v>4.0999999999999996</v>
      </c>
    </row>
    <row r="183" spans="2:6" x14ac:dyDescent="0.25">
      <c r="B183" s="63" t="s">
        <v>405</v>
      </c>
      <c r="C183" s="64" t="s">
        <v>406</v>
      </c>
      <c r="D183" s="65">
        <v>2</v>
      </c>
      <c r="E183" s="65">
        <v>1.85</v>
      </c>
      <c r="F183" s="65">
        <v>3.85</v>
      </c>
    </row>
    <row r="184" spans="2:6" x14ac:dyDescent="0.25">
      <c r="B184" s="63" t="s">
        <v>407</v>
      </c>
      <c r="C184" s="64" t="s">
        <v>408</v>
      </c>
      <c r="D184" s="65">
        <v>2</v>
      </c>
      <c r="E184" s="65">
        <v>1.85</v>
      </c>
      <c r="F184" s="65">
        <v>3.85</v>
      </c>
    </row>
    <row r="185" spans="2:6" x14ac:dyDescent="0.25">
      <c r="B185" s="63" t="s">
        <v>409</v>
      </c>
      <c r="C185" s="64" t="s">
        <v>410</v>
      </c>
      <c r="D185" s="65">
        <v>2</v>
      </c>
      <c r="E185" s="65">
        <v>1.85</v>
      </c>
      <c r="F185" s="65">
        <v>3.85</v>
      </c>
    </row>
    <row r="186" spans="2:6" x14ac:dyDescent="0.25">
      <c r="B186" s="63" t="s">
        <v>411</v>
      </c>
      <c r="C186" s="64" t="s">
        <v>412</v>
      </c>
      <c r="D186" s="65">
        <v>2</v>
      </c>
      <c r="E186" s="65">
        <v>1.85</v>
      </c>
      <c r="F186" s="65">
        <v>3.85</v>
      </c>
    </row>
    <row r="187" spans="2:6" x14ac:dyDescent="0.25">
      <c r="B187" s="63" t="s">
        <v>413</v>
      </c>
      <c r="C187" s="64" t="s">
        <v>414</v>
      </c>
      <c r="D187" s="65">
        <v>2</v>
      </c>
      <c r="E187" s="65">
        <v>1.85</v>
      </c>
      <c r="F187" s="65">
        <v>3.85</v>
      </c>
    </row>
    <row r="188" spans="2:6" x14ac:dyDescent="0.25">
      <c r="B188" s="63" t="s">
        <v>415</v>
      </c>
      <c r="C188" s="64" t="s">
        <v>416</v>
      </c>
      <c r="D188" s="65">
        <v>2</v>
      </c>
      <c r="E188" s="65">
        <v>1.85</v>
      </c>
      <c r="F188" s="65">
        <v>3.85</v>
      </c>
    </row>
    <row r="189" spans="2:6" x14ac:dyDescent="0.25">
      <c r="B189" s="63" t="s">
        <v>417</v>
      </c>
      <c r="C189" s="64" t="s">
        <v>418</v>
      </c>
      <c r="D189" s="65">
        <v>2</v>
      </c>
      <c r="E189" s="65">
        <v>1.85</v>
      </c>
      <c r="F189" s="65">
        <v>3.85</v>
      </c>
    </row>
    <row r="190" spans="2:6" x14ac:dyDescent="0.25">
      <c r="B190" s="63" t="s">
        <v>419</v>
      </c>
      <c r="C190" s="64" t="s">
        <v>420</v>
      </c>
      <c r="D190" s="65">
        <v>2</v>
      </c>
      <c r="E190" s="65">
        <v>1.85</v>
      </c>
      <c r="F190" s="65">
        <v>3.85</v>
      </c>
    </row>
    <row r="191" spans="2:6" x14ac:dyDescent="0.25">
      <c r="B191" s="63" t="s">
        <v>421</v>
      </c>
      <c r="C191" s="64" t="s">
        <v>422</v>
      </c>
      <c r="D191" s="65">
        <v>2</v>
      </c>
      <c r="E191" s="65">
        <v>1.85</v>
      </c>
      <c r="F191" s="65">
        <v>3.85</v>
      </c>
    </row>
    <row r="192" spans="2:6" x14ac:dyDescent="0.25">
      <c r="B192" s="63" t="s">
        <v>423</v>
      </c>
      <c r="C192" s="64" t="s">
        <v>424</v>
      </c>
      <c r="D192" s="65">
        <v>2</v>
      </c>
      <c r="E192" s="65">
        <v>1.85</v>
      </c>
      <c r="F192" s="65">
        <v>3.85</v>
      </c>
    </row>
    <row r="193" spans="2:6" x14ac:dyDescent="0.25">
      <c r="B193" s="63" t="s">
        <v>425</v>
      </c>
      <c r="C193" s="64" t="s">
        <v>426</v>
      </c>
      <c r="D193" s="65">
        <v>2</v>
      </c>
      <c r="E193" s="65">
        <v>1.85</v>
      </c>
      <c r="F193" s="65">
        <v>3.85</v>
      </c>
    </row>
    <row r="194" spans="2:6" x14ac:dyDescent="0.25">
      <c r="B194" s="63" t="s">
        <v>427</v>
      </c>
      <c r="C194" s="64" t="s">
        <v>428</v>
      </c>
      <c r="D194" s="65">
        <v>2</v>
      </c>
      <c r="E194" s="65">
        <v>1.85</v>
      </c>
      <c r="F194" s="65">
        <v>3.85</v>
      </c>
    </row>
    <row r="195" spans="2:6" x14ac:dyDescent="0.25">
      <c r="B195" s="63" t="s">
        <v>429</v>
      </c>
      <c r="C195" s="64" t="s">
        <v>430</v>
      </c>
      <c r="D195" s="65">
        <v>2</v>
      </c>
      <c r="E195" s="65">
        <v>1.85</v>
      </c>
      <c r="F195" s="65">
        <v>3.85</v>
      </c>
    </row>
    <row r="196" spans="2:6" x14ac:dyDescent="0.25">
      <c r="B196" s="63" t="s">
        <v>431</v>
      </c>
      <c r="C196" s="64" t="s">
        <v>432</v>
      </c>
      <c r="D196" s="65">
        <v>2</v>
      </c>
      <c r="E196" s="65">
        <v>1.85</v>
      </c>
      <c r="F196" s="65">
        <v>3.85</v>
      </c>
    </row>
    <row r="197" spans="2:6" x14ac:dyDescent="0.25">
      <c r="B197" s="63" t="s">
        <v>433</v>
      </c>
      <c r="C197" s="64" t="s">
        <v>434</v>
      </c>
      <c r="D197" s="65">
        <v>2</v>
      </c>
      <c r="E197" s="65">
        <v>1.85</v>
      </c>
      <c r="F197" s="65">
        <v>3.85</v>
      </c>
    </row>
    <row r="198" spans="2:6" x14ac:dyDescent="0.25">
      <c r="B198" s="63" t="s">
        <v>435</v>
      </c>
      <c r="C198" s="64" t="s">
        <v>436</v>
      </c>
      <c r="D198" s="65">
        <v>2</v>
      </c>
      <c r="E198" s="65">
        <v>1.85</v>
      </c>
      <c r="F198" s="65">
        <v>3.85</v>
      </c>
    </row>
    <row r="199" spans="2:6" x14ac:dyDescent="0.25">
      <c r="B199" s="63" t="s">
        <v>437</v>
      </c>
      <c r="C199" s="64" t="s">
        <v>438</v>
      </c>
      <c r="D199" s="65">
        <v>2</v>
      </c>
      <c r="E199" s="65">
        <v>1.85</v>
      </c>
      <c r="F199" s="65">
        <v>3.85</v>
      </c>
    </row>
    <row r="200" spans="2:6" x14ac:dyDescent="0.25">
      <c r="B200" s="63" t="s">
        <v>439</v>
      </c>
      <c r="C200" s="64" t="s">
        <v>440</v>
      </c>
      <c r="D200" s="65">
        <v>2</v>
      </c>
      <c r="E200" s="65">
        <v>1.85</v>
      </c>
      <c r="F200" s="65">
        <v>3.85</v>
      </c>
    </row>
    <row r="201" spans="2:6" x14ac:dyDescent="0.25">
      <c r="B201" s="63" t="s">
        <v>441</v>
      </c>
      <c r="C201" s="64" t="s">
        <v>442</v>
      </c>
      <c r="D201" s="65">
        <v>2</v>
      </c>
      <c r="E201" s="65">
        <v>1.85</v>
      </c>
      <c r="F201" s="65">
        <v>3.85</v>
      </c>
    </row>
    <row r="202" spans="2:6" x14ac:dyDescent="0.25">
      <c r="B202" s="63" t="s">
        <v>443</v>
      </c>
      <c r="C202" s="64" t="s">
        <v>444</v>
      </c>
      <c r="D202" s="65">
        <v>2</v>
      </c>
      <c r="E202" s="65">
        <v>1.85</v>
      </c>
      <c r="F202" s="65">
        <v>3.85</v>
      </c>
    </row>
    <row r="203" spans="2:6" x14ac:dyDescent="0.25">
      <c r="B203" s="63" t="s">
        <v>445</v>
      </c>
      <c r="C203" s="64" t="s">
        <v>446</v>
      </c>
      <c r="D203" s="65">
        <v>2</v>
      </c>
      <c r="E203" s="65">
        <v>1.85</v>
      </c>
      <c r="F203" s="65">
        <v>3.85</v>
      </c>
    </row>
    <row r="204" spans="2:6" x14ac:dyDescent="0.25">
      <c r="B204" s="63" t="s">
        <v>447</v>
      </c>
      <c r="C204" s="64" t="s">
        <v>448</v>
      </c>
      <c r="D204" s="65">
        <v>2</v>
      </c>
      <c r="E204" s="65">
        <v>1.85</v>
      </c>
      <c r="F204" s="65">
        <v>3.85</v>
      </c>
    </row>
    <row r="205" spans="2:6" x14ac:dyDescent="0.25">
      <c r="B205" s="63" t="s">
        <v>449</v>
      </c>
      <c r="C205" s="64" t="s">
        <v>450</v>
      </c>
      <c r="D205" s="65">
        <v>2</v>
      </c>
      <c r="E205" s="65">
        <v>1.85</v>
      </c>
      <c r="F205" s="65">
        <v>3.85</v>
      </c>
    </row>
    <row r="206" spans="2:6" x14ac:dyDescent="0.25">
      <c r="B206" s="63" t="s">
        <v>451</v>
      </c>
      <c r="C206" s="64" t="s">
        <v>452</v>
      </c>
      <c r="D206" s="65">
        <v>2</v>
      </c>
      <c r="E206" s="65">
        <v>1.85</v>
      </c>
      <c r="F206" s="65">
        <v>3.85</v>
      </c>
    </row>
    <row r="207" spans="2:6" x14ac:dyDescent="0.25">
      <c r="B207" s="63" t="s">
        <v>453</v>
      </c>
      <c r="C207" s="64" t="s">
        <v>454</v>
      </c>
      <c r="D207" s="65">
        <v>2</v>
      </c>
      <c r="E207" s="65">
        <v>1.85</v>
      </c>
      <c r="F207" s="65">
        <v>3.85</v>
      </c>
    </row>
    <row r="208" spans="2:6" x14ac:dyDescent="0.25">
      <c r="B208" s="63" t="s">
        <v>455</v>
      </c>
      <c r="C208" s="64" t="s">
        <v>456</v>
      </c>
      <c r="D208" s="65">
        <v>2</v>
      </c>
      <c r="E208" s="65">
        <v>1.85</v>
      </c>
      <c r="F208" s="65">
        <v>3.85</v>
      </c>
    </row>
    <row r="209" spans="2:6" x14ac:dyDescent="0.25">
      <c r="B209" s="63" t="s">
        <v>457</v>
      </c>
      <c r="C209" s="64" t="s">
        <v>458</v>
      </c>
      <c r="D209" s="65">
        <v>2</v>
      </c>
      <c r="E209" s="65">
        <v>1.85</v>
      </c>
      <c r="F209" s="65">
        <v>3.85</v>
      </c>
    </row>
    <row r="210" spans="2:6" x14ac:dyDescent="0.25">
      <c r="B210" s="63" t="s">
        <v>459</v>
      </c>
      <c r="C210" s="64" t="s">
        <v>460</v>
      </c>
      <c r="D210" s="65">
        <v>2</v>
      </c>
      <c r="E210" s="65">
        <v>1.85</v>
      </c>
      <c r="F210" s="65">
        <v>3.85</v>
      </c>
    </row>
    <row r="211" spans="2:6" x14ac:dyDescent="0.25">
      <c r="B211" s="63" t="s">
        <v>461</v>
      </c>
      <c r="C211" s="64" t="s">
        <v>462</v>
      </c>
      <c r="D211" s="65">
        <v>2</v>
      </c>
      <c r="E211" s="65">
        <v>1.85</v>
      </c>
      <c r="F211" s="65">
        <v>3.85</v>
      </c>
    </row>
    <row r="212" spans="2:6" x14ac:dyDescent="0.25">
      <c r="B212" s="63" t="s">
        <v>463</v>
      </c>
      <c r="C212" s="64" t="s">
        <v>464</v>
      </c>
      <c r="D212" s="65">
        <v>2</v>
      </c>
      <c r="E212" s="65">
        <v>1.85</v>
      </c>
      <c r="F212" s="65">
        <v>3.85</v>
      </c>
    </row>
    <row r="213" spans="2:6" x14ac:dyDescent="0.25">
      <c r="B213" s="63" t="s">
        <v>465</v>
      </c>
      <c r="C213" s="64" t="s">
        <v>466</v>
      </c>
      <c r="D213" s="65">
        <v>2</v>
      </c>
      <c r="E213" s="65">
        <v>1.85</v>
      </c>
      <c r="F213" s="65">
        <v>3.85</v>
      </c>
    </row>
    <row r="214" spans="2:6" x14ac:dyDescent="0.25">
      <c r="B214" s="63" t="s">
        <v>467</v>
      </c>
      <c r="C214" s="64" t="s">
        <v>468</v>
      </c>
      <c r="D214" s="65">
        <v>2</v>
      </c>
      <c r="E214" s="65">
        <v>1.85</v>
      </c>
      <c r="F214" s="65">
        <v>3.85</v>
      </c>
    </row>
    <row r="215" spans="2:6" x14ac:dyDescent="0.25">
      <c r="B215" s="63" t="s">
        <v>469</v>
      </c>
      <c r="C215" s="64" t="s">
        <v>470</v>
      </c>
      <c r="D215" s="65">
        <v>2</v>
      </c>
      <c r="E215" s="65">
        <v>1.85</v>
      </c>
      <c r="F215" s="65">
        <v>3.85</v>
      </c>
    </row>
    <row r="216" spans="2:6" x14ac:dyDescent="0.25">
      <c r="B216" s="63" t="s">
        <v>471</v>
      </c>
      <c r="C216" s="64" t="s">
        <v>472</v>
      </c>
      <c r="D216" s="65">
        <v>1.5</v>
      </c>
      <c r="E216" s="65">
        <v>1.1000000000000001</v>
      </c>
      <c r="F216" s="65">
        <v>2.6</v>
      </c>
    </row>
    <row r="217" spans="2:6" x14ac:dyDescent="0.25">
      <c r="B217" s="63" t="s">
        <v>473</v>
      </c>
      <c r="C217" s="64" t="s">
        <v>474</v>
      </c>
      <c r="D217" s="65">
        <v>1.5</v>
      </c>
      <c r="E217" s="65">
        <v>1.1000000000000001</v>
      </c>
      <c r="F217" s="65">
        <v>2.6</v>
      </c>
    </row>
    <row r="218" spans="2:6" x14ac:dyDescent="0.25">
      <c r="B218" s="63" t="s">
        <v>475</v>
      </c>
      <c r="C218" s="64" t="s">
        <v>476</v>
      </c>
      <c r="D218" s="65">
        <v>1.5</v>
      </c>
      <c r="E218" s="65">
        <v>1.1000000000000001</v>
      </c>
      <c r="F218" s="65">
        <v>2.6</v>
      </c>
    </row>
    <row r="219" spans="2:6" x14ac:dyDescent="0.25">
      <c r="B219" s="63" t="s">
        <v>477</v>
      </c>
      <c r="C219" s="64" t="s">
        <v>478</v>
      </c>
      <c r="D219" s="65">
        <v>1.5</v>
      </c>
      <c r="E219" s="65">
        <v>1.1000000000000001</v>
      </c>
      <c r="F219" s="65">
        <v>2.6</v>
      </c>
    </row>
    <row r="220" spans="2:6" x14ac:dyDescent="0.25">
      <c r="B220" s="63" t="s">
        <v>479</v>
      </c>
      <c r="C220" s="64" t="s">
        <v>480</v>
      </c>
      <c r="D220" s="65">
        <v>1.5</v>
      </c>
      <c r="E220" s="65">
        <v>1.1000000000000001</v>
      </c>
      <c r="F220" s="65">
        <v>2.6</v>
      </c>
    </row>
    <row r="221" spans="2:6" x14ac:dyDescent="0.25">
      <c r="B221" s="63" t="s">
        <v>481</v>
      </c>
      <c r="C221" s="64" t="s">
        <v>482</v>
      </c>
      <c r="D221" s="65">
        <v>1.5</v>
      </c>
      <c r="E221" s="65">
        <v>1.1000000000000001</v>
      </c>
      <c r="F221" s="65">
        <v>2.6</v>
      </c>
    </row>
    <row r="222" spans="2:6" x14ac:dyDescent="0.25">
      <c r="B222" s="63" t="s">
        <v>483</v>
      </c>
      <c r="C222" s="64" t="s">
        <v>484</v>
      </c>
      <c r="D222" s="65">
        <v>1.5</v>
      </c>
      <c r="E222" s="65">
        <v>1.1000000000000001</v>
      </c>
      <c r="F222" s="65">
        <v>2.6</v>
      </c>
    </row>
    <row r="223" spans="2:6" x14ac:dyDescent="0.25">
      <c r="B223" s="63" t="s">
        <v>485</v>
      </c>
      <c r="C223" s="64" t="s">
        <v>486</v>
      </c>
      <c r="D223" s="65">
        <v>1.5</v>
      </c>
      <c r="E223" s="65">
        <v>1.1000000000000001</v>
      </c>
      <c r="F223" s="65">
        <v>2.6</v>
      </c>
    </row>
    <row r="224" spans="2:6" x14ac:dyDescent="0.25">
      <c r="B224" s="63" t="s">
        <v>487</v>
      </c>
      <c r="C224" s="64" t="s">
        <v>488</v>
      </c>
      <c r="D224" s="65">
        <v>1.5</v>
      </c>
      <c r="E224" s="65">
        <v>1.1000000000000001</v>
      </c>
      <c r="F224" s="65">
        <v>2.6</v>
      </c>
    </row>
    <row r="225" spans="2:6" x14ac:dyDescent="0.25">
      <c r="B225" s="63" t="s">
        <v>489</v>
      </c>
      <c r="C225" s="64" t="s">
        <v>490</v>
      </c>
      <c r="D225" s="65">
        <v>1.5</v>
      </c>
      <c r="E225" s="65">
        <v>1.1000000000000001</v>
      </c>
      <c r="F225" s="65">
        <v>2.6</v>
      </c>
    </row>
    <row r="226" spans="2:6" x14ac:dyDescent="0.25">
      <c r="B226" s="63" t="s">
        <v>491</v>
      </c>
      <c r="C226" s="64" t="s">
        <v>492</v>
      </c>
      <c r="D226" s="65">
        <v>1.6</v>
      </c>
      <c r="E226" s="65">
        <v>1.2</v>
      </c>
      <c r="F226" s="65">
        <v>2.8</v>
      </c>
    </row>
    <row r="227" spans="2:6" x14ac:dyDescent="0.25">
      <c r="B227" s="63" t="s">
        <v>493</v>
      </c>
      <c r="C227" s="64" t="s">
        <v>494</v>
      </c>
      <c r="D227" s="65">
        <v>1.6</v>
      </c>
      <c r="E227" s="65">
        <v>1.2</v>
      </c>
      <c r="F227" s="65">
        <v>2.8</v>
      </c>
    </row>
    <row r="228" spans="2:6" x14ac:dyDescent="0.25">
      <c r="B228" s="63" t="s">
        <v>495</v>
      </c>
      <c r="C228" s="64" t="s">
        <v>496</v>
      </c>
      <c r="D228" s="65">
        <v>1.6</v>
      </c>
      <c r="E228" s="65">
        <v>1.2</v>
      </c>
      <c r="F228" s="65">
        <v>2.8</v>
      </c>
    </row>
    <row r="229" spans="2:6" x14ac:dyDescent="0.25">
      <c r="B229" s="63" t="s">
        <v>497</v>
      </c>
      <c r="C229" s="64" t="s">
        <v>498</v>
      </c>
      <c r="D229" s="65">
        <v>1.6</v>
      </c>
      <c r="E229" s="65">
        <v>1.2</v>
      </c>
      <c r="F229" s="65">
        <v>2.8</v>
      </c>
    </row>
    <row r="230" spans="2:6" x14ac:dyDescent="0.25">
      <c r="B230" s="63" t="s">
        <v>499</v>
      </c>
      <c r="C230" s="64" t="s">
        <v>500</v>
      </c>
      <c r="D230" s="65">
        <v>1.6</v>
      </c>
      <c r="E230" s="65">
        <v>1.2</v>
      </c>
      <c r="F230" s="65">
        <v>2.8</v>
      </c>
    </row>
    <row r="231" spans="2:6" x14ac:dyDescent="0.25">
      <c r="B231" s="63" t="s">
        <v>501</v>
      </c>
      <c r="C231" s="64" t="s">
        <v>502</v>
      </c>
      <c r="D231" s="65">
        <v>1.6</v>
      </c>
      <c r="E231" s="65">
        <v>1.2</v>
      </c>
      <c r="F231" s="65">
        <v>2.8</v>
      </c>
    </row>
    <row r="232" spans="2:6" x14ac:dyDescent="0.25">
      <c r="B232" s="63" t="s">
        <v>503</v>
      </c>
      <c r="C232" s="64" t="s">
        <v>504</v>
      </c>
      <c r="D232" s="65">
        <v>1.6</v>
      </c>
      <c r="E232" s="65">
        <v>1.2</v>
      </c>
      <c r="F232" s="65">
        <v>2.8</v>
      </c>
    </row>
    <row r="233" spans="2:6" x14ac:dyDescent="0.25">
      <c r="B233" s="63" t="s">
        <v>505</v>
      </c>
      <c r="C233" s="64" t="s">
        <v>506</v>
      </c>
      <c r="D233" s="65">
        <v>1.6</v>
      </c>
      <c r="E233" s="65">
        <v>1.2</v>
      </c>
      <c r="F233" s="65">
        <v>2.8</v>
      </c>
    </row>
    <row r="234" spans="2:6" x14ac:dyDescent="0.25">
      <c r="B234" s="63" t="s">
        <v>507</v>
      </c>
      <c r="C234" s="64" t="s">
        <v>508</v>
      </c>
      <c r="D234" s="65">
        <v>1.6</v>
      </c>
      <c r="E234" s="65">
        <v>1.2</v>
      </c>
      <c r="F234" s="65">
        <v>2.8</v>
      </c>
    </row>
    <row r="235" spans="2:6" x14ac:dyDescent="0.25">
      <c r="B235" s="63" t="s">
        <v>509</v>
      </c>
      <c r="C235" s="64" t="s">
        <v>510</v>
      </c>
      <c r="D235" s="65">
        <v>1.6</v>
      </c>
      <c r="E235" s="65">
        <v>1.2</v>
      </c>
      <c r="F235" s="65">
        <v>2.8</v>
      </c>
    </row>
    <row r="236" spans="2:6" x14ac:dyDescent="0.25">
      <c r="B236" s="63" t="s">
        <v>511</v>
      </c>
      <c r="C236" s="64" t="s">
        <v>512</v>
      </c>
      <c r="D236" s="65">
        <v>2</v>
      </c>
      <c r="E236" s="65">
        <v>1.85</v>
      </c>
      <c r="F236" s="65">
        <v>3.85</v>
      </c>
    </row>
    <row r="237" spans="2:6" x14ac:dyDescent="0.25">
      <c r="B237" s="63" t="s">
        <v>513</v>
      </c>
      <c r="C237" s="64" t="s">
        <v>514</v>
      </c>
      <c r="D237" s="65">
        <v>2</v>
      </c>
      <c r="E237" s="65">
        <v>1.85</v>
      </c>
      <c r="F237" s="65">
        <v>3.85</v>
      </c>
    </row>
    <row r="238" spans="2:6" x14ac:dyDescent="0.25">
      <c r="B238" s="63" t="s">
        <v>515</v>
      </c>
      <c r="C238" s="64" t="s">
        <v>516</v>
      </c>
      <c r="D238" s="65">
        <v>2</v>
      </c>
      <c r="E238" s="65">
        <v>1.85</v>
      </c>
      <c r="F238" s="65">
        <v>3.85</v>
      </c>
    </row>
    <row r="239" spans="2:6" x14ac:dyDescent="0.25">
      <c r="B239" s="63" t="s">
        <v>517</v>
      </c>
      <c r="C239" s="64" t="s">
        <v>518</v>
      </c>
      <c r="D239" s="65">
        <v>2</v>
      </c>
      <c r="E239" s="65">
        <v>1.85</v>
      </c>
      <c r="F239" s="65">
        <v>3.85</v>
      </c>
    </row>
    <row r="240" spans="2:6" x14ac:dyDescent="0.25">
      <c r="B240" s="63" t="s">
        <v>519</v>
      </c>
      <c r="C240" s="64" t="s">
        <v>520</v>
      </c>
      <c r="D240" s="65">
        <v>2</v>
      </c>
      <c r="E240" s="65">
        <v>1.85</v>
      </c>
      <c r="F240" s="65">
        <v>3.85</v>
      </c>
    </row>
    <row r="241" spans="2:6" x14ac:dyDescent="0.25">
      <c r="B241" s="63" t="s">
        <v>521</v>
      </c>
      <c r="C241" s="64" t="s">
        <v>522</v>
      </c>
      <c r="D241" s="65">
        <v>2</v>
      </c>
      <c r="E241" s="65">
        <v>1.85</v>
      </c>
      <c r="F241" s="65">
        <v>3.85</v>
      </c>
    </row>
    <row r="242" spans="2:6" x14ac:dyDescent="0.25">
      <c r="B242" s="63" t="s">
        <v>523</v>
      </c>
      <c r="C242" s="64" t="s">
        <v>524</v>
      </c>
      <c r="D242" s="65">
        <v>2</v>
      </c>
      <c r="E242" s="65">
        <v>1.85</v>
      </c>
      <c r="F242" s="65">
        <v>3.85</v>
      </c>
    </row>
    <row r="243" spans="2:6" x14ac:dyDescent="0.25">
      <c r="B243" s="63" t="s">
        <v>525</v>
      </c>
      <c r="C243" s="64" t="s">
        <v>526</v>
      </c>
      <c r="D243" s="65">
        <v>2</v>
      </c>
      <c r="E243" s="65">
        <v>1.85</v>
      </c>
      <c r="F243" s="65">
        <v>3.85</v>
      </c>
    </row>
    <row r="244" spans="2:6" x14ac:dyDescent="0.25">
      <c r="B244" s="63" t="s">
        <v>527</v>
      </c>
      <c r="C244" s="64" t="s">
        <v>528</v>
      </c>
      <c r="D244" s="65">
        <v>2</v>
      </c>
      <c r="E244" s="65">
        <v>1.85</v>
      </c>
      <c r="F244" s="65">
        <v>3.85</v>
      </c>
    </row>
    <row r="245" spans="2:6" x14ac:dyDescent="0.25">
      <c r="B245" s="63" t="s">
        <v>529</v>
      </c>
      <c r="C245" s="64" t="s">
        <v>530</v>
      </c>
      <c r="D245" s="65">
        <v>2</v>
      </c>
      <c r="E245" s="65">
        <v>1.85</v>
      </c>
      <c r="F245" s="65">
        <v>3.85</v>
      </c>
    </row>
    <row r="246" spans="2:6" x14ac:dyDescent="0.25">
      <c r="B246" s="63" t="s">
        <v>531</v>
      </c>
      <c r="C246" s="64" t="s">
        <v>532</v>
      </c>
      <c r="D246" s="65">
        <v>2</v>
      </c>
      <c r="E246" s="65">
        <v>1.85</v>
      </c>
      <c r="F246" s="65">
        <v>3.85</v>
      </c>
    </row>
    <row r="247" spans="2:6" x14ac:dyDescent="0.25">
      <c r="B247" s="63" t="s">
        <v>533</v>
      </c>
      <c r="C247" s="64" t="s">
        <v>534</v>
      </c>
      <c r="D247" s="65">
        <v>2</v>
      </c>
      <c r="E247" s="65">
        <v>1.85</v>
      </c>
      <c r="F247" s="65">
        <v>3.85</v>
      </c>
    </row>
    <row r="248" spans="2:6" x14ac:dyDescent="0.25">
      <c r="B248" s="63" t="s">
        <v>535</v>
      </c>
      <c r="C248" s="64" t="s">
        <v>536</v>
      </c>
      <c r="D248" s="65">
        <v>2</v>
      </c>
      <c r="E248" s="65">
        <v>1.85</v>
      </c>
      <c r="F248" s="65">
        <v>3.85</v>
      </c>
    </row>
    <row r="249" spans="2:6" x14ac:dyDescent="0.25">
      <c r="B249" s="63" t="s">
        <v>537</v>
      </c>
      <c r="C249" s="64" t="s">
        <v>538</v>
      </c>
      <c r="D249" s="65">
        <v>2</v>
      </c>
      <c r="E249" s="65">
        <v>1.85</v>
      </c>
      <c r="F249" s="65">
        <v>3.85</v>
      </c>
    </row>
    <row r="250" spans="2:6" x14ac:dyDescent="0.25">
      <c r="B250" s="63" t="s">
        <v>539</v>
      </c>
      <c r="C250" s="64" t="s">
        <v>540</v>
      </c>
      <c r="D250" s="65">
        <v>2</v>
      </c>
      <c r="E250" s="65">
        <v>1.85</v>
      </c>
      <c r="F250" s="65">
        <v>3.85</v>
      </c>
    </row>
    <row r="251" spans="2:6" x14ac:dyDescent="0.25">
      <c r="B251" s="63" t="s">
        <v>541</v>
      </c>
      <c r="C251" s="64" t="s">
        <v>542</v>
      </c>
      <c r="D251" s="65">
        <v>2</v>
      </c>
      <c r="E251" s="65">
        <v>1.85</v>
      </c>
      <c r="F251" s="65">
        <v>3.85</v>
      </c>
    </row>
    <row r="252" spans="2:6" x14ac:dyDescent="0.25">
      <c r="B252" s="63" t="s">
        <v>543</v>
      </c>
      <c r="C252" s="64" t="s">
        <v>544</v>
      </c>
      <c r="D252" s="65">
        <v>2</v>
      </c>
      <c r="E252" s="65">
        <v>1.85</v>
      </c>
      <c r="F252" s="65">
        <v>3.85</v>
      </c>
    </row>
    <row r="253" spans="2:6" x14ac:dyDescent="0.25">
      <c r="B253" s="63" t="s">
        <v>545</v>
      </c>
      <c r="C253" s="64" t="s">
        <v>546</v>
      </c>
      <c r="D253" s="65">
        <v>2</v>
      </c>
      <c r="E253" s="65">
        <v>1.85</v>
      </c>
      <c r="F253" s="65">
        <v>3.85</v>
      </c>
    </row>
    <row r="254" spans="2:6" x14ac:dyDescent="0.25">
      <c r="B254" s="63" t="s">
        <v>547</v>
      </c>
      <c r="C254" s="64" t="s">
        <v>548</v>
      </c>
      <c r="D254" s="65">
        <v>2</v>
      </c>
      <c r="E254" s="65">
        <v>1.85</v>
      </c>
      <c r="F254" s="65">
        <v>3.85</v>
      </c>
    </row>
    <row r="255" spans="2:6" x14ac:dyDescent="0.25">
      <c r="B255" s="63" t="s">
        <v>549</v>
      </c>
      <c r="C255" s="64" t="s">
        <v>550</v>
      </c>
      <c r="D255" s="65">
        <v>2</v>
      </c>
      <c r="E255" s="65">
        <v>1.85</v>
      </c>
      <c r="F255" s="65">
        <v>3.85</v>
      </c>
    </row>
    <row r="256" spans="2:6" x14ac:dyDescent="0.25">
      <c r="B256" s="63" t="s">
        <v>551</v>
      </c>
      <c r="C256" s="64" t="s">
        <v>552</v>
      </c>
      <c r="D256" s="65">
        <v>2</v>
      </c>
      <c r="E256" s="65">
        <v>1.85</v>
      </c>
      <c r="F256" s="65">
        <v>3.85</v>
      </c>
    </row>
    <row r="257" spans="2:6" x14ac:dyDescent="0.25">
      <c r="B257" s="63" t="s">
        <v>553</v>
      </c>
      <c r="C257" s="64" t="s">
        <v>554</v>
      </c>
      <c r="D257" s="65">
        <v>1.6</v>
      </c>
      <c r="E257" s="65">
        <v>1.2</v>
      </c>
      <c r="F257" s="65">
        <v>2.8</v>
      </c>
    </row>
    <row r="258" spans="2:6" x14ac:dyDescent="0.25">
      <c r="B258" s="63" t="s">
        <v>555</v>
      </c>
      <c r="C258" s="64" t="s">
        <v>556</v>
      </c>
      <c r="D258" s="65">
        <v>1.6</v>
      </c>
      <c r="E258" s="65">
        <v>1.2</v>
      </c>
      <c r="F258" s="65">
        <v>2.8</v>
      </c>
    </row>
    <row r="259" spans="2:6" x14ac:dyDescent="0.25">
      <c r="B259" s="63" t="s">
        <v>557</v>
      </c>
      <c r="C259" s="64" t="s">
        <v>558</v>
      </c>
      <c r="D259" s="65">
        <v>1.6</v>
      </c>
      <c r="E259" s="65">
        <v>1.2</v>
      </c>
      <c r="F259" s="65">
        <v>2.8</v>
      </c>
    </row>
    <row r="260" spans="2:6" x14ac:dyDescent="0.25">
      <c r="B260" s="63" t="s">
        <v>559</v>
      </c>
      <c r="C260" s="64" t="s">
        <v>560</v>
      </c>
      <c r="D260" s="65">
        <v>1.6</v>
      </c>
      <c r="E260" s="65">
        <v>1.2</v>
      </c>
      <c r="F260" s="65">
        <v>2.8</v>
      </c>
    </row>
    <row r="261" spans="2:6" x14ac:dyDescent="0.25">
      <c r="B261" s="63" t="s">
        <v>561</v>
      </c>
      <c r="C261" s="64" t="s">
        <v>562</v>
      </c>
      <c r="D261" s="65">
        <v>2</v>
      </c>
      <c r="E261" s="65">
        <v>1.85</v>
      </c>
      <c r="F261" s="65">
        <v>3.85</v>
      </c>
    </row>
    <row r="262" spans="2:6" x14ac:dyDescent="0.25">
      <c r="B262" s="63" t="s">
        <v>563</v>
      </c>
      <c r="C262" s="64" t="s">
        <v>564</v>
      </c>
      <c r="D262" s="65">
        <v>2</v>
      </c>
      <c r="E262" s="65">
        <v>1.85</v>
      </c>
      <c r="F262" s="65">
        <v>3.85</v>
      </c>
    </row>
    <row r="263" spans="2:6" x14ac:dyDescent="0.25">
      <c r="B263" s="63" t="s">
        <v>565</v>
      </c>
      <c r="C263" s="64" t="s">
        <v>566</v>
      </c>
      <c r="D263" s="65">
        <v>2</v>
      </c>
      <c r="E263" s="65">
        <v>1.85</v>
      </c>
      <c r="F263" s="65">
        <v>3.85</v>
      </c>
    </row>
    <row r="264" spans="2:6" x14ac:dyDescent="0.25">
      <c r="B264" s="63" t="s">
        <v>567</v>
      </c>
      <c r="C264" s="64" t="s">
        <v>568</v>
      </c>
      <c r="D264" s="65">
        <v>2</v>
      </c>
      <c r="E264" s="65">
        <v>1.85</v>
      </c>
      <c r="F264" s="65">
        <v>3.85</v>
      </c>
    </row>
    <row r="265" spans="2:6" x14ac:dyDescent="0.25">
      <c r="B265" s="63" t="s">
        <v>569</v>
      </c>
      <c r="C265" s="64" t="s">
        <v>570</v>
      </c>
      <c r="D265" s="65">
        <v>2</v>
      </c>
      <c r="E265" s="65">
        <v>1.85</v>
      </c>
      <c r="F265" s="65">
        <v>3.85</v>
      </c>
    </row>
    <row r="266" spans="2:6" x14ac:dyDescent="0.25">
      <c r="B266" s="63" t="s">
        <v>571</v>
      </c>
      <c r="C266" s="64" t="s">
        <v>572</v>
      </c>
      <c r="D266" s="65">
        <v>1.6</v>
      </c>
      <c r="E266" s="65">
        <v>1.2</v>
      </c>
      <c r="F266" s="65">
        <v>2.8</v>
      </c>
    </row>
    <row r="267" spans="2:6" x14ac:dyDescent="0.25">
      <c r="B267" s="63" t="s">
        <v>573</v>
      </c>
      <c r="C267" s="64" t="s">
        <v>574</v>
      </c>
      <c r="D267" s="65">
        <v>1.6</v>
      </c>
      <c r="E267" s="65">
        <v>1.2</v>
      </c>
      <c r="F267" s="65">
        <v>2.8</v>
      </c>
    </row>
    <row r="268" spans="2:6" x14ac:dyDescent="0.25">
      <c r="B268" s="63" t="s">
        <v>575</v>
      </c>
      <c r="C268" s="64" t="s">
        <v>576</v>
      </c>
      <c r="D268" s="65">
        <v>2</v>
      </c>
      <c r="E268" s="65">
        <v>1.85</v>
      </c>
      <c r="F268" s="65">
        <v>3.85</v>
      </c>
    </row>
    <row r="269" spans="2:6" x14ac:dyDescent="0.25">
      <c r="B269" s="63" t="s">
        <v>577</v>
      </c>
      <c r="C269" s="64" t="s">
        <v>578</v>
      </c>
      <c r="D269" s="65">
        <v>2</v>
      </c>
      <c r="E269" s="65">
        <v>1.85</v>
      </c>
      <c r="F269" s="65">
        <v>3.85</v>
      </c>
    </row>
    <row r="270" spans="2:6" x14ac:dyDescent="0.25">
      <c r="B270" s="63" t="s">
        <v>579</v>
      </c>
      <c r="C270" s="64" t="s">
        <v>580</v>
      </c>
      <c r="D270" s="65">
        <v>2</v>
      </c>
      <c r="E270" s="65">
        <v>1.85</v>
      </c>
      <c r="F270" s="65">
        <v>3.85</v>
      </c>
    </row>
    <row r="271" spans="2:6" x14ac:dyDescent="0.25">
      <c r="B271" s="63" t="s">
        <v>581</v>
      </c>
      <c r="C271" s="64" t="s">
        <v>582</v>
      </c>
      <c r="D271" s="65">
        <v>2</v>
      </c>
      <c r="E271" s="65">
        <v>1.85</v>
      </c>
      <c r="F271" s="65">
        <v>3.85</v>
      </c>
    </row>
    <row r="272" spans="2:6" x14ac:dyDescent="0.25">
      <c r="B272" s="63" t="s">
        <v>583</v>
      </c>
      <c r="C272" s="64" t="s">
        <v>584</v>
      </c>
      <c r="D272" s="65">
        <v>2</v>
      </c>
      <c r="E272" s="65">
        <v>1.85</v>
      </c>
      <c r="F272" s="65">
        <v>3.85</v>
      </c>
    </row>
    <row r="273" spans="2:6" x14ac:dyDescent="0.25">
      <c r="B273" s="63" t="s">
        <v>585</v>
      </c>
      <c r="C273" s="64" t="s">
        <v>586</v>
      </c>
      <c r="D273" s="65">
        <v>1.6</v>
      </c>
      <c r="E273" s="65">
        <v>1.2</v>
      </c>
      <c r="F273" s="65">
        <v>2.8</v>
      </c>
    </row>
    <row r="274" spans="2:6" x14ac:dyDescent="0.25">
      <c r="B274" s="63" t="s">
        <v>587</v>
      </c>
      <c r="C274" s="64" t="s">
        <v>588</v>
      </c>
      <c r="D274" s="65">
        <v>1</v>
      </c>
      <c r="E274" s="65">
        <v>0.85</v>
      </c>
      <c r="F274" s="65">
        <v>1.85</v>
      </c>
    </row>
    <row r="275" spans="2:6" x14ac:dyDescent="0.25">
      <c r="B275" s="63" t="s">
        <v>589</v>
      </c>
      <c r="C275" s="64" t="s">
        <v>590</v>
      </c>
      <c r="D275" s="65">
        <v>1.6</v>
      </c>
      <c r="E275" s="65">
        <v>1.2</v>
      </c>
      <c r="F275" s="65">
        <v>2.8</v>
      </c>
    </row>
    <row r="276" spans="2:6" x14ac:dyDescent="0.25">
      <c r="B276" s="63" t="s">
        <v>591</v>
      </c>
      <c r="C276" s="64" t="s">
        <v>592</v>
      </c>
      <c r="D276" s="65">
        <v>1</v>
      </c>
      <c r="E276" s="65">
        <v>0.85</v>
      </c>
      <c r="F276" s="65">
        <v>1.85</v>
      </c>
    </row>
    <row r="277" spans="2:6" x14ac:dyDescent="0.25">
      <c r="B277" s="63" t="s">
        <v>593</v>
      </c>
      <c r="C277" s="64" t="s">
        <v>594</v>
      </c>
      <c r="D277" s="65">
        <v>1.6</v>
      </c>
      <c r="E277" s="65">
        <v>1.2</v>
      </c>
      <c r="F277" s="65">
        <v>2.8</v>
      </c>
    </row>
    <row r="278" spans="2:6" x14ac:dyDescent="0.25">
      <c r="B278" s="63" t="s">
        <v>595</v>
      </c>
      <c r="C278" s="64" t="s">
        <v>596</v>
      </c>
      <c r="D278" s="65">
        <v>1.6</v>
      </c>
      <c r="E278" s="65">
        <v>1.2</v>
      </c>
      <c r="F278" s="65">
        <v>2.8</v>
      </c>
    </row>
    <row r="279" spans="2:6" x14ac:dyDescent="0.25">
      <c r="B279" s="63" t="s">
        <v>597</v>
      </c>
      <c r="C279" s="64" t="s">
        <v>598</v>
      </c>
      <c r="D279" s="65">
        <v>1.6</v>
      </c>
      <c r="E279" s="65">
        <v>1.2</v>
      </c>
      <c r="F279" s="65">
        <v>2.8</v>
      </c>
    </row>
    <row r="280" spans="2:6" x14ac:dyDescent="0.25">
      <c r="B280" s="63" t="s">
        <v>599</v>
      </c>
      <c r="C280" s="64" t="s">
        <v>600</v>
      </c>
      <c r="D280" s="65">
        <v>1.6</v>
      </c>
      <c r="E280" s="65">
        <v>1.2</v>
      </c>
      <c r="F280" s="65">
        <v>2.8</v>
      </c>
    </row>
    <row r="281" spans="2:6" x14ac:dyDescent="0.25">
      <c r="B281" s="63" t="s">
        <v>601</v>
      </c>
      <c r="C281" s="64" t="s">
        <v>602</v>
      </c>
      <c r="D281" s="65">
        <v>1.6</v>
      </c>
      <c r="E281" s="65">
        <v>1.2</v>
      </c>
      <c r="F281" s="65">
        <v>2.8</v>
      </c>
    </row>
    <row r="282" spans="2:6" x14ac:dyDescent="0.25">
      <c r="B282" s="63" t="s">
        <v>603</v>
      </c>
      <c r="C282" s="64" t="s">
        <v>604</v>
      </c>
      <c r="D282" s="65">
        <v>2</v>
      </c>
      <c r="E282" s="65">
        <v>1.85</v>
      </c>
      <c r="F282" s="65">
        <v>3.85</v>
      </c>
    </row>
    <row r="283" spans="2:6" x14ac:dyDescent="0.25">
      <c r="B283" s="63" t="s">
        <v>605</v>
      </c>
      <c r="C283" s="64" t="s">
        <v>606</v>
      </c>
      <c r="D283" s="65">
        <v>2</v>
      </c>
      <c r="E283" s="65">
        <v>1.85</v>
      </c>
      <c r="F283" s="65">
        <v>3.85</v>
      </c>
    </row>
    <row r="284" spans="2:6" x14ac:dyDescent="0.25">
      <c r="B284" s="63" t="s">
        <v>607</v>
      </c>
      <c r="C284" s="64" t="s">
        <v>608</v>
      </c>
      <c r="D284" s="65">
        <v>1.5</v>
      </c>
      <c r="E284" s="65">
        <v>1.1000000000000001</v>
      </c>
      <c r="F284" s="65">
        <v>2.6</v>
      </c>
    </row>
    <row r="285" spans="2:6" x14ac:dyDescent="0.25">
      <c r="B285" s="63" t="s">
        <v>609</v>
      </c>
      <c r="C285" s="64" t="s">
        <v>610</v>
      </c>
      <c r="D285" s="65">
        <v>1.6</v>
      </c>
      <c r="E285" s="65">
        <v>1.2</v>
      </c>
      <c r="F285" s="65">
        <v>2.8</v>
      </c>
    </row>
    <row r="286" spans="2:6" x14ac:dyDescent="0.25">
      <c r="B286" s="63" t="s">
        <v>611</v>
      </c>
      <c r="C286" s="64" t="s">
        <v>612</v>
      </c>
      <c r="D286" s="65">
        <v>2</v>
      </c>
      <c r="E286" s="65">
        <v>1.85</v>
      </c>
      <c r="F286" s="65">
        <v>3.85</v>
      </c>
    </row>
    <row r="287" spans="2:6" x14ac:dyDescent="0.25">
      <c r="B287" s="63" t="s">
        <v>613</v>
      </c>
      <c r="C287" s="64" t="s">
        <v>614</v>
      </c>
      <c r="D287" s="65">
        <v>2</v>
      </c>
      <c r="E287" s="65">
        <v>1.85</v>
      </c>
      <c r="F287" s="65">
        <v>3.85</v>
      </c>
    </row>
    <row r="288" spans="2:6" x14ac:dyDescent="0.25">
      <c r="B288" s="63" t="s">
        <v>615</v>
      </c>
      <c r="C288" s="64" t="s">
        <v>616</v>
      </c>
      <c r="D288" s="65">
        <v>2</v>
      </c>
      <c r="E288" s="65">
        <v>1.85</v>
      </c>
      <c r="F288" s="65">
        <v>3.85</v>
      </c>
    </row>
    <row r="289" spans="2:6" x14ac:dyDescent="0.25">
      <c r="B289" s="63" t="s">
        <v>617</v>
      </c>
      <c r="C289" s="64" t="s">
        <v>618</v>
      </c>
      <c r="D289" s="65">
        <v>2</v>
      </c>
      <c r="E289" s="65">
        <v>1.85</v>
      </c>
      <c r="F289" s="65">
        <v>3.85</v>
      </c>
    </row>
    <row r="290" spans="2:6" x14ac:dyDescent="0.25">
      <c r="B290" s="63" t="s">
        <v>619</v>
      </c>
      <c r="C290" s="64" t="s">
        <v>620</v>
      </c>
      <c r="D290" s="65">
        <v>2</v>
      </c>
      <c r="E290" s="65">
        <v>1.85</v>
      </c>
      <c r="F290" s="65">
        <v>3.85</v>
      </c>
    </row>
    <row r="291" spans="2:6" x14ac:dyDescent="0.25">
      <c r="B291" s="63" t="s">
        <v>622</v>
      </c>
      <c r="C291" s="64" t="s">
        <v>623</v>
      </c>
      <c r="D291" s="65">
        <v>1.8</v>
      </c>
      <c r="E291" s="65">
        <v>1.5</v>
      </c>
      <c r="F291" s="65">
        <v>3.3</v>
      </c>
    </row>
    <row r="292" spans="2:6" x14ac:dyDescent="0.25">
      <c r="B292" s="63" t="s">
        <v>624</v>
      </c>
      <c r="C292" s="64" t="s">
        <v>625</v>
      </c>
      <c r="D292" s="65">
        <v>1.8</v>
      </c>
      <c r="E292" s="65">
        <v>1.5</v>
      </c>
      <c r="F292" s="65">
        <v>3.3</v>
      </c>
    </row>
    <row r="293" spans="2:6" x14ac:dyDescent="0.25">
      <c r="B293" s="63" t="s">
        <v>626</v>
      </c>
      <c r="C293" s="64" t="s">
        <v>627</v>
      </c>
      <c r="D293" s="65">
        <v>1.8</v>
      </c>
      <c r="E293" s="65">
        <v>1.5</v>
      </c>
      <c r="F293" s="65">
        <v>3.3</v>
      </c>
    </row>
    <row r="294" spans="2:6" x14ac:dyDescent="0.25">
      <c r="B294" s="63" t="s">
        <v>628</v>
      </c>
      <c r="C294" s="64" t="s">
        <v>629</v>
      </c>
      <c r="D294" s="65">
        <v>1.8</v>
      </c>
      <c r="E294" s="65">
        <v>1.5</v>
      </c>
      <c r="F294" s="65">
        <v>3.3</v>
      </c>
    </row>
    <row r="295" spans="2:6" x14ac:dyDescent="0.25">
      <c r="B295" s="63" t="s">
        <v>630</v>
      </c>
      <c r="C295" s="64" t="s">
        <v>631</v>
      </c>
      <c r="D295" s="65">
        <v>1.8</v>
      </c>
      <c r="E295" s="65">
        <v>1.5</v>
      </c>
      <c r="F295" s="65">
        <v>3.3</v>
      </c>
    </row>
    <row r="296" spans="2:6" x14ac:dyDescent="0.25">
      <c r="B296" s="63" t="s">
        <v>632</v>
      </c>
      <c r="C296" s="64" t="s">
        <v>633</v>
      </c>
      <c r="D296" s="65">
        <v>1.8</v>
      </c>
      <c r="E296" s="65">
        <v>1.5</v>
      </c>
      <c r="F296" s="65">
        <v>3.3</v>
      </c>
    </row>
    <row r="297" spans="2:6" x14ac:dyDescent="0.25">
      <c r="B297" s="63" t="s">
        <v>634</v>
      </c>
      <c r="C297" s="64" t="s">
        <v>635</v>
      </c>
      <c r="D297" s="65">
        <v>1.8</v>
      </c>
      <c r="E297" s="65">
        <v>1.5</v>
      </c>
      <c r="F297" s="65">
        <v>3.3</v>
      </c>
    </row>
    <row r="298" spans="2:6" x14ac:dyDescent="0.25">
      <c r="B298" s="63" t="s">
        <v>636</v>
      </c>
      <c r="C298" s="64" t="s">
        <v>637</v>
      </c>
      <c r="D298" s="65">
        <v>1.8</v>
      </c>
      <c r="E298" s="65">
        <v>1.5</v>
      </c>
      <c r="F298" s="65">
        <v>3.3</v>
      </c>
    </row>
    <row r="299" spans="2:6" x14ac:dyDescent="0.25">
      <c r="B299" s="63" t="s">
        <v>638</v>
      </c>
      <c r="C299" s="64" t="s">
        <v>639</v>
      </c>
      <c r="D299" s="65">
        <v>1.8</v>
      </c>
      <c r="E299" s="65">
        <v>1.5</v>
      </c>
      <c r="F299" s="65">
        <v>3.3</v>
      </c>
    </row>
    <row r="300" spans="2:6" x14ac:dyDescent="0.25">
      <c r="B300" s="63" t="s">
        <v>640</v>
      </c>
      <c r="C300" s="64" t="s">
        <v>641</v>
      </c>
      <c r="D300" s="65">
        <v>1.8</v>
      </c>
      <c r="E300" s="65">
        <v>1.5</v>
      </c>
      <c r="F300" s="65">
        <v>3.3</v>
      </c>
    </row>
    <row r="301" spans="2:6" x14ac:dyDescent="0.25">
      <c r="B301" s="63" t="s">
        <v>642</v>
      </c>
      <c r="C301" s="64" t="s">
        <v>643</v>
      </c>
      <c r="D301" s="65">
        <v>1.8</v>
      </c>
      <c r="E301" s="65">
        <v>1.5</v>
      </c>
      <c r="F301" s="65">
        <v>3.3</v>
      </c>
    </row>
    <row r="302" spans="2:6" x14ac:dyDescent="0.25">
      <c r="B302" s="63" t="s">
        <v>644</v>
      </c>
      <c r="C302" s="64" t="s">
        <v>645</v>
      </c>
      <c r="D302" s="65">
        <v>1.8</v>
      </c>
      <c r="E302" s="65">
        <v>1.5</v>
      </c>
      <c r="F302" s="65">
        <v>3.3</v>
      </c>
    </row>
    <row r="303" spans="2:6" x14ac:dyDescent="0.25">
      <c r="B303" s="63" t="s">
        <v>647</v>
      </c>
      <c r="C303" s="64" t="s">
        <v>648</v>
      </c>
      <c r="D303" s="65">
        <v>2.1</v>
      </c>
      <c r="E303" s="65">
        <v>1.6</v>
      </c>
      <c r="F303" s="65">
        <v>3.7</v>
      </c>
    </row>
    <row r="304" spans="2:6" x14ac:dyDescent="0.25">
      <c r="B304" s="63" t="s">
        <v>649</v>
      </c>
      <c r="C304" s="64" t="s">
        <v>650</v>
      </c>
      <c r="D304" s="65">
        <v>2.1</v>
      </c>
      <c r="E304" s="65">
        <v>1.6</v>
      </c>
      <c r="F304" s="65">
        <v>3.7</v>
      </c>
    </row>
    <row r="305" spans="2:6" x14ac:dyDescent="0.25">
      <c r="B305" s="63" t="s">
        <v>651</v>
      </c>
      <c r="C305" s="64" t="s">
        <v>652</v>
      </c>
      <c r="D305" s="65">
        <v>2.1</v>
      </c>
      <c r="E305" s="65">
        <v>1.6</v>
      </c>
      <c r="F305" s="65">
        <v>3.7</v>
      </c>
    </row>
    <row r="306" spans="2:6" x14ac:dyDescent="0.25">
      <c r="B306" s="63" t="s">
        <v>653</v>
      </c>
      <c r="C306" s="64" t="s">
        <v>654</v>
      </c>
      <c r="D306" s="65">
        <v>2.1</v>
      </c>
      <c r="E306" s="65">
        <v>1.6</v>
      </c>
      <c r="F306" s="65">
        <v>3.7</v>
      </c>
    </row>
    <row r="307" spans="2:6" x14ac:dyDescent="0.25">
      <c r="B307" s="63" t="s">
        <v>655</v>
      </c>
      <c r="C307" s="64" t="s">
        <v>656</v>
      </c>
      <c r="D307" s="65">
        <v>2.1</v>
      </c>
      <c r="E307" s="65">
        <v>1.6</v>
      </c>
      <c r="F307" s="65">
        <v>3.7</v>
      </c>
    </row>
    <row r="308" spans="2:6" x14ac:dyDescent="0.25">
      <c r="B308" s="63" t="s">
        <v>657</v>
      </c>
      <c r="C308" s="64" t="s">
        <v>658</v>
      </c>
      <c r="D308" s="65">
        <v>2.1</v>
      </c>
      <c r="E308" s="65">
        <v>1.6</v>
      </c>
      <c r="F308" s="65">
        <v>3.7</v>
      </c>
    </row>
    <row r="309" spans="2:6" x14ac:dyDescent="0.25">
      <c r="B309" s="63" t="s">
        <v>659</v>
      </c>
      <c r="C309" s="64" t="s">
        <v>660</v>
      </c>
      <c r="D309" s="65">
        <v>2.1</v>
      </c>
      <c r="E309" s="65">
        <v>1.6</v>
      </c>
      <c r="F309" s="65">
        <v>3.7</v>
      </c>
    </row>
    <row r="310" spans="2:6" x14ac:dyDescent="0.25">
      <c r="B310" s="63" t="s">
        <v>661</v>
      </c>
      <c r="C310" s="64" t="s">
        <v>662</v>
      </c>
      <c r="D310" s="65">
        <v>2.1</v>
      </c>
      <c r="E310" s="65">
        <v>1.6</v>
      </c>
      <c r="F310" s="65">
        <v>3.7</v>
      </c>
    </row>
    <row r="311" spans="2:6" x14ac:dyDescent="0.25">
      <c r="B311" s="63" t="s">
        <v>663</v>
      </c>
      <c r="C311" s="64" t="s">
        <v>664</v>
      </c>
      <c r="D311" s="65">
        <v>2.1</v>
      </c>
      <c r="E311" s="65">
        <v>1.6</v>
      </c>
      <c r="F311" s="65">
        <v>3.7</v>
      </c>
    </row>
    <row r="312" spans="2:6" x14ac:dyDescent="0.25">
      <c r="B312" s="63" t="s">
        <v>666</v>
      </c>
      <c r="C312" s="64" t="s">
        <v>667</v>
      </c>
      <c r="D312" s="65">
        <v>0.85</v>
      </c>
      <c r="E312" s="65">
        <v>0.8</v>
      </c>
      <c r="F312" s="65">
        <v>1.65</v>
      </c>
    </row>
    <row r="313" spans="2:6" x14ac:dyDescent="0.25">
      <c r="B313" s="63" t="s">
        <v>668</v>
      </c>
      <c r="C313" s="64" t="s">
        <v>669</v>
      </c>
      <c r="D313" s="65">
        <v>3.35</v>
      </c>
      <c r="E313" s="65">
        <v>3.35</v>
      </c>
      <c r="F313" s="65">
        <v>6.7</v>
      </c>
    </row>
    <row r="314" spans="2:6" x14ac:dyDescent="0.25">
      <c r="B314" s="63" t="s">
        <v>670</v>
      </c>
      <c r="C314" s="64" t="s">
        <v>671</v>
      </c>
      <c r="D314" s="65">
        <v>3.35</v>
      </c>
      <c r="E314" s="65">
        <v>3.35</v>
      </c>
      <c r="F314" s="65">
        <v>6.7</v>
      </c>
    </row>
    <row r="315" spans="2:6" x14ac:dyDescent="0.25">
      <c r="B315" s="63" t="s">
        <v>672</v>
      </c>
      <c r="C315" s="64" t="s">
        <v>673</v>
      </c>
      <c r="D315" s="65">
        <v>3.35</v>
      </c>
      <c r="E315" s="65">
        <v>3.35</v>
      </c>
      <c r="F315" s="65">
        <v>6.7</v>
      </c>
    </row>
    <row r="316" spans="2:6" x14ac:dyDescent="0.25">
      <c r="B316" s="63" t="s">
        <v>674</v>
      </c>
      <c r="C316" s="64" t="s">
        <v>675</v>
      </c>
      <c r="D316" s="65">
        <v>3.35</v>
      </c>
      <c r="E316" s="65">
        <v>3.35</v>
      </c>
      <c r="F316" s="65">
        <v>6.7</v>
      </c>
    </row>
    <row r="317" spans="2:6" x14ac:dyDescent="0.25">
      <c r="B317" s="63" t="s">
        <v>676</v>
      </c>
      <c r="C317" s="64" t="s">
        <v>677</v>
      </c>
      <c r="D317" s="65">
        <v>3.35</v>
      </c>
      <c r="E317" s="65">
        <v>3.35</v>
      </c>
      <c r="F317" s="65">
        <v>6.7</v>
      </c>
    </row>
    <row r="318" spans="2:6" x14ac:dyDescent="0.25">
      <c r="B318" s="63" t="s">
        <v>678</v>
      </c>
      <c r="C318" s="64" t="s">
        <v>679</v>
      </c>
      <c r="D318" s="65">
        <v>3.35</v>
      </c>
      <c r="E318" s="65">
        <v>3.35</v>
      </c>
      <c r="F318" s="65">
        <v>6.7</v>
      </c>
    </row>
    <row r="319" spans="2:6" x14ac:dyDescent="0.25">
      <c r="B319" s="63" t="s">
        <v>680</v>
      </c>
      <c r="C319" s="64" t="s">
        <v>681</v>
      </c>
      <c r="D319" s="65">
        <v>3.35</v>
      </c>
      <c r="E319" s="65">
        <v>3.35</v>
      </c>
      <c r="F319" s="65">
        <v>6.7</v>
      </c>
    </row>
    <row r="320" spans="2:6" x14ac:dyDescent="0.25">
      <c r="B320" s="63" t="s">
        <v>682</v>
      </c>
      <c r="C320" s="64" t="s">
        <v>683</v>
      </c>
      <c r="D320" s="65">
        <v>3.35</v>
      </c>
      <c r="E320" s="65">
        <v>3.35</v>
      </c>
      <c r="F320" s="65">
        <v>6.7</v>
      </c>
    </row>
    <row r="321" spans="2:6" x14ac:dyDescent="0.25">
      <c r="B321" s="63" t="s">
        <v>684</v>
      </c>
      <c r="C321" s="64" t="s">
        <v>685</v>
      </c>
      <c r="D321" s="65">
        <v>3.35</v>
      </c>
      <c r="E321" s="65">
        <v>3.35</v>
      </c>
      <c r="F321" s="65">
        <v>6.7</v>
      </c>
    </row>
    <row r="322" spans="2:6" x14ac:dyDescent="0.25">
      <c r="B322" s="63" t="s">
        <v>686</v>
      </c>
      <c r="C322" s="64" t="s">
        <v>687</v>
      </c>
      <c r="D322" s="65">
        <v>3.35</v>
      </c>
      <c r="E322" s="65">
        <v>3.35</v>
      </c>
      <c r="F322" s="65">
        <v>6.7</v>
      </c>
    </row>
    <row r="323" spans="2:6" x14ac:dyDescent="0.25">
      <c r="B323" s="63" t="s">
        <v>688</v>
      </c>
      <c r="C323" s="64" t="s">
        <v>689</v>
      </c>
      <c r="D323" s="65">
        <v>3.35</v>
      </c>
      <c r="E323" s="65">
        <v>3.35</v>
      </c>
      <c r="F323" s="65">
        <v>6.7</v>
      </c>
    </row>
    <row r="324" spans="2:6" x14ac:dyDescent="0.25">
      <c r="B324" s="63" t="s">
        <v>690</v>
      </c>
      <c r="C324" s="64" t="s">
        <v>691</v>
      </c>
      <c r="D324" s="65">
        <v>3.35</v>
      </c>
      <c r="E324" s="65">
        <v>3.35</v>
      </c>
      <c r="F324" s="65">
        <v>6.7</v>
      </c>
    </row>
    <row r="325" spans="2:6" x14ac:dyDescent="0.25">
      <c r="B325" s="63" t="s">
        <v>692</v>
      </c>
      <c r="C325" s="64" t="s">
        <v>693</v>
      </c>
      <c r="D325" s="65">
        <v>3.35</v>
      </c>
      <c r="E325" s="65">
        <v>3.35</v>
      </c>
      <c r="F325" s="65">
        <v>6.7</v>
      </c>
    </row>
    <row r="326" spans="2:6" x14ac:dyDescent="0.25">
      <c r="B326" s="63" t="s">
        <v>694</v>
      </c>
      <c r="C326" s="64" t="s">
        <v>695</v>
      </c>
      <c r="D326" s="65">
        <v>3.35</v>
      </c>
      <c r="E326" s="65">
        <v>3.35</v>
      </c>
      <c r="F326" s="65">
        <v>6.7</v>
      </c>
    </row>
    <row r="327" spans="2:6" x14ac:dyDescent="0.25">
      <c r="B327" s="63" t="s">
        <v>696</v>
      </c>
      <c r="C327" s="64" t="s">
        <v>697</v>
      </c>
      <c r="D327" s="65">
        <v>3.35</v>
      </c>
      <c r="E327" s="65">
        <v>3.35</v>
      </c>
      <c r="F327" s="65">
        <v>6.7</v>
      </c>
    </row>
    <row r="328" spans="2:6" x14ac:dyDescent="0.25">
      <c r="B328" s="63" t="s">
        <v>698</v>
      </c>
      <c r="C328" s="64" t="s">
        <v>699</v>
      </c>
      <c r="D328" s="65">
        <v>3.35</v>
      </c>
      <c r="E328" s="65">
        <v>3.35</v>
      </c>
      <c r="F328" s="65">
        <v>6.7</v>
      </c>
    </row>
    <row r="329" spans="2:6" x14ac:dyDescent="0.25">
      <c r="B329" s="63" t="s">
        <v>700</v>
      </c>
      <c r="C329" s="64" t="s">
        <v>701</v>
      </c>
      <c r="D329" s="65">
        <v>3.35</v>
      </c>
      <c r="E329" s="65">
        <v>3.35</v>
      </c>
      <c r="F329" s="65">
        <v>6.7</v>
      </c>
    </row>
    <row r="330" spans="2:6" x14ac:dyDescent="0.25">
      <c r="B330" s="63" t="s">
        <v>702</v>
      </c>
      <c r="C330" s="64" t="s">
        <v>703</v>
      </c>
      <c r="D330" s="65">
        <v>3.35</v>
      </c>
      <c r="E330" s="65">
        <v>3.35</v>
      </c>
      <c r="F330" s="65">
        <v>6.7</v>
      </c>
    </row>
    <row r="331" spans="2:6" x14ac:dyDescent="0.25">
      <c r="B331" s="63" t="s">
        <v>704</v>
      </c>
      <c r="C331" s="64" t="s">
        <v>705</v>
      </c>
      <c r="D331" s="65">
        <v>3.35</v>
      </c>
      <c r="E331" s="65">
        <v>3.35</v>
      </c>
      <c r="F331" s="65">
        <v>6.7</v>
      </c>
    </row>
    <row r="332" spans="2:6" x14ac:dyDescent="0.25">
      <c r="B332" s="63" t="s">
        <v>706</v>
      </c>
      <c r="C332" s="64" t="s">
        <v>707</v>
      </c>
      <c r="D332" s="65">
        <v>3.35</v>
      </c>
      <c r="E332" s="65">
        <v>3.35</v>
      </c>
      <c r="F332" s="65">
        <v>6.7</v>
      </c>
    </row>
    <row r="333" spans="2:6" x14ac:dyDescent="0.25">
      <c r="B333" s="63" t="s">
        <v>708</v>
      </c>
      <c r="C333" s="64" t="s">
        <v>709</v>
      </c>
      <c r="D333" s="65">
        <v>3.35</v>
      </c>
      <c r="E333" s="65">
        <v>3.35</v>
      </c>
      <c r="F333" s="65">
        <v>6.7</v>
      </c>
    </row>
    <row r="334" spans="2:6" x14ac:dyDescent="0.25">
      <c r="B334" s="63" t="s">
        <v>710</v>
      </c>
      <c r="C334" s="64" t="s">
        <v>711</v>
      </c>
      <c r="D334" s="65">
        <v>3.35</v>
      </c>
      <c r="E334" s="65">
        <v>3.35</v>
      </c>
      <c r="F334" s="65">
        <v>6.7</v>
      </c>
    </row>
    <row r="335" spans="2:6" x14ac:dyDescent="0.25">
      <c r="B335" s="63" t="s">
        <v>713</v>
      </c>
      <c r="C335" s="64" t="s">
        <v>714</v>
      </c>
      <c r="D335" s="65">
        <v>1</v>
      </c>
      <c r="E335" s="65">
        <v>1.05</v>
      </c>
      <c r="F335" s="65">
        <v>2.0499999999999998</v>
      </c>
    </row>
    <row r="336" spans="2:6" x14ac:dyDescent="0.25">
      <c r="B336" s="63" t="s">
        <v>715</v>
      </c>
      <c r="C336" s="64" t="s">
        <v>716</v>
      </c>
      <c r="D336" s="65">
        <v>1</v>
      </c>
      <c r="E336" s="65">
        <v>1.05</v>
      </c>
      <c r="F336" s="65">
        <v>2.0499999999999998</v>
      </c>
    </row>
    <row r="337" spans="2:6" x14ac:dyDescent="0.25">
      <c r="B337" s="63" t="s">
        <v>717</v>
      </c>
      <c r="C337" s="64" t="s">
        <v>718</v>
      </c>
      <c r="D337" s="65">
        <v>2.4500000000000002</v>
      </c>
      <c r="E337" s="65">
        <v>2</v>
      </c>
      <c r="F337" s="65">
        <v>4.45</v>
      </c>
    </row>
    <row r="338" spans="2:6" x14ac:dyDescent="0.25">
      <c r="B338" s="63" t="s">
        <v>719</v>
      </c>
      <c r="C338" s="64" t="s">
        <v>720</v>
      </c>
      <c r="D338" s="65">
        <v>1</v>
      </c>
      <c r="E338" s="65">
        <v>1.05</v>
      </c>
      <c r="F338" s="65">
        <v>2.0499999999999998</v>
      </c>
    </row>
    <row r="339" spans="2:6" x14ac:dyDescent="0.25">
      <c r="B339" s="63" t="s">
        <v>721</v>
      </c>
      <c r="C339" s="64" t="s">
        <v>722</v>
      </c>
      <c r="D339" s="65">
        <v>1</v>
      </c>
      <c r="E339" s="65">
        <v>1.05</v>
      </c>
      <c r="F339" s="65">
        <v>2.0499999999999998</v>
      </c>
    </row>
    <row r="340" spans="2:6" x14ac:dyDescent="0.25">
      <c r="B340" s="63" t="s">
        <v>723</v>
      </c>
      <c r="C340" s="64" t="s">
        <v>724</v>
      </c>
      <c r="D340" s="65">
        <v>1.7</v>
      </c>
      <c r="E340" s="65">
        <v>1.2</v>
      </c>
      <c r="F340" s="65">
        <v>2.9</v>
      </c>
    </row>
    <row r="341" spans="2:6" x14ac:dyDescent="0.25">
      <c r="B341" s="63" t="s">
        <v>725</v>
      </c>
      <c r="C341" s="64" t="s">
        <v>726</v>
      </c>
      <c r="D341" s="65">
        <v>1.4</v>
      </c>
      <c r="E341" s="65">
        <v>1.2</v>
      </c>
      <c r="F341" s="65">
        <v>2.6</v>
      </c>
    </row>
    <row r="342" spans="2:6" x14ac:dyDescent="0.25">
      <c r="B342" s="63" t="s">
        <v>727</v>
      </c>
      <c r="C342" s="64" t="s">
        <v>728</v>
      </c>
      <c r="D342" s="65">
        <v>1.4</v>
      </c>
      <c r="E342" s="65">
        <v>1.2</v>
      </c>
      <c r="F342" s="65">
        <v>2.6</v>
      </c>
    </row>
    <row r="343" spans="2:6" x14ac:dyDescent="0.25">
      <c r="B343" s="63" t="s">
        <v>729</v>
      </c>
      <c r="C343" s="64" t="s">
        <v>730</v>
      </c>
      <c r="D343" s="65">
        <v>1.4</v>
      </c>
      <c r="E343" s="65">
        <v>1.2</v>
      </c>
      <c r="F343" s="65">
        <v>2.6</v>
      </c>
    </row>
    <row r="344" spans="2:6" x14ac:dyDescent="0.25">
      <c r="B344" s="63" t="s">
        <v>731</v>
      </c>
      <c r="C344" s="64" t="s">
        <v>732</v>
      </c>
      <c r="D344" s="65">
        <v>1.4</v>
      </c>
      <c r="E344" s="65">
        <v>1.2</v>
      </c>
      <c r="F344" s="65">
        <v>2.6</v>
      </c>
    </row>
    <row r="345" spans="2:6" x14ac:dyDescent="0.25">
      <c r="B345" s="63" t="s">
        <v>733</v>
      </c>
      <c r="C345" s="64" t="s">
        <v>734</v>
      </c>
      <c r="D345" s="65">
        <v>1.4</v>
      </c>
      <c r="E345" s="65">
        <v>1.2</v>
      </c>
      <c r="F345" s="65">
        <v>2.6</v>
      </c>
    </row>
    <row r="346" spans="2:6" x14ac:dyDescent="0.25">
      <c r="B346" s="63" t="s">
        <v>735</v>
      </c>
      <c r="C346" s="64" t="s">
        <v>736</v>
      </c>
      <c r="D346" s="65">
        <v>1.4</v>
      </c>
      <c r="E346" s="65">
        <v>1.2</v>
      </c>
      <c r="F346" s="65">
        <v>2.6</v>
      </c>
    </row>
    <row r="347" spans="2:6" x14ac:dyDescent="0.25">
      <c r="B347" s="63" t="s">
        <v>737</v>
      </c>
      <c r="C347" s="64" t="s">
        <v>738</v>
      </c>
      <c r="D347" s="65">
        <v>1.4</v>
      </c>
      <c r="E347" s="65">
        <v>1.2</v>
      </c>
      <c r="F347" s="65">
        <v>2.6</v>
      </c>
    </row>
    <row r="348" spans="2:6" x14ac:dyDescent="0.25">
      <c r="B348" s="63" t="s">
        <v>739</v>
      </c>
      <c r="C348" s="64" t="s">
        <v>740</v>
      </c>
      <c r="D348" s="65">
        <v>1.4</v>
      </c>
      <c r="E348" s="65">
        <v>1.2</v>
      </c>
      <c r="F348" s="65">
        <v>2.6</v>
      </c>
    </row>
    <row r="349" spans="2:6" x14ac:dyDescent="0.25">
      <c r="B349" s="63" t="s">
        <v>741</v>
      </c>
      <c r="C349" s="64" t="s">
        <v>742</v>
      </c>
      <c r="D349" s="65">
        <v>1.4</v>
      </c>
      <c r="E349" s="65">
        <v>1.2</v>
      </c>
      <c r="F349" s="65">
        <v>2.6</v>
      </c>
    </row>
    <row r="350" spans="2:6" x14ac:dyDescent="0.25">
      <c r="B350" s="63" t="s">
        <v>743</v>
      </c>
      <c r="C350" s="64" t="s">
        <v>744</v>
      </c>
      <c r="D350" s="65">
        <v>1.4</v>
      </c>
      <c r="E350" s="65">
        <v>1.2</v>
      </c>
      <c r="F350" s="65">
        <v>2.6</v>
      </c>
    </row>
    <row r="351" spans="2:6" x14ac:dyDescent="0.25">
      <c r="B351" s="63" t="s">
        <v>745</v>
      </c>
      <c r="C351" s="64" t="s">
        <v>746</v>
      </c>
      <c r="D351" s="65">
        <v>1.4</v>
      </c>
      <c r="E351" s="65">
        <v>1.2</v>
      </c>
      <c r="F351" s="65">
        <v>2.6</v>
      </c>
    </row>
    <row r="352" spans="2:6" x14ac:dyDescent="0.25">
      <c r="B352" s="63" t="s">
        <v>747</v>
      </c>
      <c r="C352" s="64" t="s">
        <v>748</v>
      </c>
      <c r="D352" s="65">
        <v>1.8</v>
      </c>
      <c r="E352" s="65">
        <v>1.5</v>
      </c>
      <c r="F352" s="65">
        <v>3.3</v>
      </c>
    </row>
    <row r="353" spans="2:6" x14ac:dyDescent="0.25">
      <c r="B353" s="63" t="s">
        <v>749</v>
      </c>
      <c r="C353" s="64" t="s">
        <v>750</v>
      </c>
      <c r="D353" s="65">
        <v>1.8</v>
      </c>
      <c r="E353" s="65">
        <v>1.5</v>
      </c>
      <c r="F353" s="65">
        <v>3.3</v>
      </c>
    </row>
    <row r="354" spans="2:6" x14ac:dyDescent="0.25">
      <c r="B354" s="63" t="s">
        <v>751</v>
      </c>
      <c r="C354" s="64" t="s">
        <v>752</v>
      </c>
      <c r="D354" s="65">
        <v>1.4</v>
      </c>
      <c r="E354" s="65">
        <v>1.2</v>
      </c>
      <c r="F354" s="65">
        <v>2.6</v>
      </c>
    </row>
    <row r="355" spans="2:6" x14ac:dyDescent="0.25">
      <c r="B355" s="63" t="s">
        <v>753</v>
      </c>
      <c r="C355" s="64" t="s">
        <v>754</v>
      </c>
      <c r="D355" s="65">
        <v>1.8</v>
      </c>
      <c r="E355" s="65">
        <v>1.5</v>
      </c>
      <c r="F355" s="65">
        <v>3.3</v>
      </c>
    </row>
    <row r="356" spans="2:6" x14ac:dyDescent="0.25">
      <c r="B356" s="63" t="s">
        <v>755</v>
      </c>
      <c r="C356" s="64" t="s">
        <v>756</v>
      </c>
      <c r="D356" s="65">
        <v>1.4</v>
      </c>
      <c r="E356" s="65">
        <v>1.2</v>
      </c>
      <c r="F356" s="65">
        <v>2.6</v>
      </c>
    </row>
    <row r="357" spans="2:6" x14ac:dyDescent="0.25">
      <c r="B357" s="63" t="s">
        <v>757</v>
      </c>
      <c r="C357" s="64" t="s">
        <v>758</v>
      </c>
      <c r="D357" s="65">
        <v>1.4</v>
      </c>
      <c r="E357" s="65">
        <v>1.2</v>
      </c>
      <c r="F357" s="65">
        <v>2.6</v>
      </c>
    </row>
    <row r="358" spans="2:6" x14ac:dyDescent="0.25">
      <c r="B358" s="63" t="s">
        <v>759</v>
      </c>
      <c r="C358" s="64" t="s">
        <v>760</v>
      </c>
      <c r="D358" s="65">
        <v>1.4</v>
      </c>
      <c r="E358" s="65">
        <v>1.2</v>
      </c>
      <c r="F358" s="65">
        <v>2.6</v>
      </c>
    </row>
    <row r="359" spans="2:6" x14ac:dyDescent="0.25">
      <c r="B359" s="63" t="s">
        <v>761</v>
      </c>
      <c r="C359" s="64" t="s">
        <v>762</v>
      </c>
      <c r="D359" s="65">
        <v>1.4</v>
      </c>
      <c r="E359" s="65">
        <v>1.2</v>
      </c>
      <c r="F359" s="65">
        <v>2.6</v>
      </c>
    </row>
    <row r="360" spans="2:6" x14ac:dyDescent="0.25">
      <c r="B360" s="63" t="s">
        <v>763</v>
      </c>
      <c r="C360" s="64" t="s">
        <v>764</v>
      </c>
      <c r="D360" s="65">
        <v>1.4</v>
      </c>
      <c r="E360" s="65">
        <v>1.2</v>
      </c>
      <c r="F360" s="65">
        <v>2.6</v>
      </c>
    </row>
    <row r="361" spans="2:6" x14ac:dyDescent="0.25">
      <c r="B361" s="63" t="s">
        <v>765</v>
      </c>
      <c r="C361" s="64" t="s">
        <v>766</v>
      </c>
      <c r="D361" s="65">
        <v>1.6</v>
      </c>
      <c r="E361" s="65">
        <v>1.4</v>
      </c>
      <c r="F361" s="65">
        <v>3</v>
      </c>
    </row>
    <row r="362" spans="2:6" x14ac:dyDescent="0.25">
      <c r="B362" s="63" t="s">
        <v>767</v>
      </c>
      <c r="C362" s="64" t="s">
        <v>768</v>
      </c>
      <c r="D362" s="65">
        <v>1.4</v>
      </c>
      <c r="E362" s="65">
        <v>1.2</v>
      </c>
      <c r="F362" s="65">
        <v>2.6</v>
      </c>
    </row>
    <row r="363" spans="2:6" x14ac:dyDescent="0.25">
      <c r="B363" s="63" t="s">
        <v>769</v>
      </c>
      <c r="C363" s="64" t="s">
        <v>770</v>
      </c>
      <c r="D363" s="65">
        <v>1.4</v>
      </c>
      <c r="E363" s="65">
        <v>1.2</v>
      </c>
      <c r="F363" s="65">
        <v>2.6</v>
      </c>
    </row>
    <row r="364" spans="2:6" x14ac:dyDescent="0.25">
      <c r="B364" s="63" t="s">
        <v>771</v>
      </c>
      <c r="C364" s="64" t="s">
        <v>772</v>
      </c>
      <c r="D364" s="65">
        <v>1.4</v>
      </c>
      <c r="E364" s="65">
        <v>1.2</v>
      </c>
      <c r="F364" s="65">
        <v>2.6</v>
      </c>
    </row>
    <row r="365" spans="2:6" x14ac:dyDescent="0.25">
      <c r="B365" s="63" t="s">
        <v>773</v>
      </c>
      <c r="C365" s="64" t="s">
        <v>774</v>
      </c>
      <c r="D365" s="65">
        <v>1.4</v>
      </c>
      <c r="E365" s="65">
        <v>1.2</v>
      </c>
      <c r="F365" s="65">
        <v>2.6</v>
      </c>
    </row>
    <row r="366" spans="2:6" x14ac:dyDescent="0.25">
      <c r="B366" s="63" t="s">
        <v>775</v>
      </c>
      <c r="C366" s="64" t="s">
        <v>776</v>
      </c>
      <c r="D366" s="65">
        <v>1.4</v>
      </c>
      <c r="E366" s="65">
        <v>1.2</v>
      </c>
      <c r="F366" s="65">
        <v>2.6</v>
      </c>
    </row>
    <row r="367" spans="2:6" x14ac:dyDescent="0.25">
      <c r="B367" s="63" t="s">
        <v>777</v>
      </c>
      <c r="C367" s="64" t="s">
        <v>778</v>
      </c>
      <c r="D367" s="65">
        <v>1.4</v>
      </c>
      <c r="E367" s="65">
        <v>1.2</v>
      </c>
      <c r="F367" s="65">
        <v>2.6</v>
      </c>
    </row>
    <row r="368" spans="2:6" x14ac:dyDescent="0.25">
      <c r="B368" s="63" t="s">
        <v>779</v>
      </c>
      <c r="C368" s="64" t="s">
        <v>780</v>
      </c>
      <c r="D368" s="65">
        <v>1.4</v>
      </c>
      <c r="E368" s="65">
        <v>1.2</v>
      </c>
      <c r="F368" s="65">
        <v>2.6</v>
      </c>
    </row>
    <row r="369" spans="2:6" x14ac:dyDescent="0.25">
      <c r="B369" s="63" t="s">
        <v>781</v>
      </c>
      <c r="C369" s="64" t="s">
        <v>782</v>
      </c>
      <c r="D369" s="65">
        <v>1.4</v>
      </c>
      <c r="E369" s="65">
        <v>1.2</v>
      </c>
      <c r="F369" s="65">
        <v>2.6</v>
      </c>
    </row>
    <row r="370" spans="2:6" x14ac:dyDescent="0.25">
      <c r="B370" s="63" t="s">
        <v>783</v>
      </c>
      <c r="C370" s="64" t="s">
        <v>784</v>
      </c>
      <c r="D370" s="65">
        <v>1.4</v>
      </c>
      <c r="E370" s="65">
        <v>1.2</v>
      </c>
      <c r="F370" s="65">
        <v>2.6</v>
      </c>
    </row>
    <row r="371" spans="2:6" x14ac:dyDescent="0.25">
      <c r="B371" s="63" t="s">
        <v>785</v>
      </c>
      <c r="C371" s="64" t="s">
        <v>786</v>
      </c>
      <c r="D371" s="65">
        <v>1.4</v>
      </c>
      <c r="E371" s="65">
        <v>1.2</v>
      </c>
      <c r="F371" s="65">
        <v>2.6</v>
      </c>
    </row>
    <row r="372" spans="2:6" x14ac:dyDescent="0.25">
      <c r="B372" s="63" t="s">
        <v>787</v>
      </c>
      <c r="C372" s="64" t="s">
        <v>788</v>
      </c>
      <c r="D372" s="65">
        <v>1.4</v>
      </c>
      <c r="E372" s="65">
        <v>1.2</v>
      </c>
      <c r="F372" s="65">
        <v>2.6</v>
      </c>
    </row>
    <row r="373" spans="2:6" x14ac:dyDescent="0.25">
      <c r="B373" s="63" t="s">
        <v>789</v>
      </c>
      <c r="C373" s="64" t="s">
        <v>790</v>
      </c>
      <c r="D373" s="65">
        <v>1.4</v>
      </c>
      <c r="E373" s="65">
        <v>1.2</v>
      </c>
      <c r="F373" s="65">
        <v>2.6</v>
      </c>
    </row>
    <row r="374" spans="2:6" x14ac:dyDescent="0.25">
      <c r="B374" s="63" t="s">
        <v>791</v>
      </c>
      <c r="C374" s="64" t="s">
        <v>792</v>
      </c>
      <c r="D374" s="65">
        <v>1.4</v>
      </c>
      <c r="E374" s="65">
        <v>1.2</v>
      </c>
      <c r="F374" s="65">
        <v>2.6</v>
      </c>
    </row>
    <row r="375" spans="2:6" x14ac:dyDescent="0.25">
      <c r="B375" s="63" t="s">
        <v>793</v>
      </c>
      <c r="C375" s="64" t="s">
        <v>794</v>
      </c>
      <c r="D375" s="65">
        <v>1.4</v>
      </c>
      <c r="E375" s="65">
        <v>1.2</v>
      </c>
      <c r="F375" s="65">
        <v>2.6</v>
      </c>
    </row>
    <row r="376" spans="2:6" x14ac:dyDescent="0.25">
      <c r="B376" s="63" t="s">
        <v>795</v>
      </c>
      <c r="C376" s="64" t="s">
        <v>796</v>
      </c>
      <c r="D376" s="65">
        <v>1.4</v>
      </c>
      <c r="E376" s="65">
        <v>1.2</v>
      </c>
      <c r="F376" s="65">
        <v>2.6</v>
      </c>
    </row>
    <row r="377" spans="2:6" x14ac:dyDescent="0.25">
      <c r="B377" s="63" t="s">
        <v>797</v>
      </c>
      <c r="C377" s="64" t="s">
        <v>798</v>
      </c>
      <c r="D377" s="65">
        <v>1.4</v>
      </c>
      <c r="E377" s="65">
        <v>1.2</v>
      </c>
      <c r="F377" s="65">
        <v>2.6</v>
      </c>
    </row>
    <row r="378" spans="2:6" x14ac:dyDescent="0.25">
      <c r="B378" s="63" t="s">
        <v>799</v>
      </c>
      <c r="C378" s="64" t="s">
        <v>800</v>
      </c>
      <c r="D378" s="65">
        <v>1.4</v>
      </c>
      <c r="E378" s="65">
        <v>1.2</v>
      </c>
      <c r="F378" s="65">
        <v>2.6</v>
      </c>
    </row>
    <row r="379" spans="2:6" x14ac:dyDescent="0.25">
      <c r="B379" s="63" t="s">
        <v>801</v>
      </c>
      <c r="C379" s="64" t="s">
        <v>802</v>
      </c>
      <c r="D379" s="65">
        <v>1.4</v>
      </c>
      <c r="E379" s="65">
        <v>1.2</v>
      </c>
      <c r="F379" s="65">
        <v>2.6</v>
      </c>
    </row>
    <row r="380" spans="2:6" x14ac:dyDescent="0.25">
      <c r="B380" s="63" t="s">
        <v>803</v>
      </c>
      <c r="C380" s="64" t="s">
        <v>804</v>
      </c>
      <c r="D380" s="65">
        <v>1.4</v>
      </c>
      <c r="E380" s="65">
        <v>1.2</v>
      </c>
      <c r="F380" s="65">
        <v>2.6</v>
      </c>
    </row>
    <row r="381" spans="2:6" x14ac:dyDescent="0.25">
      <c r="B381" s="63" t="s">
        <v>805</v>
      </c>
      <c r="C381" s="64" t="s">
        <v>806</v>
      </c>
      <c r="D381" s="65">
        <v>1.4</v>
      </c>
      <c r="E381" s="65">
        <v>1.2</v>
      </c>
      <c r="F381" s="65">
        <v>2.6</v>
      </c>
    </row>
    <row r="382" spans="2:6" x14ac:dyDescent="0.25">
      <c r="B382" s="63" t="s">
        <v>807</v>
      </c>
      <c r="C382" s="64" t="s">
        <v>808</v>
      </c>
      <c r="D382" s="65">
        <v>1.8</v>
      </c>
      <c r="E382" s="65">
        <v>1.5</v>
      </c>
      <c r="F382" s="65">
        <v>3.3</v>
      </c>
    </row>
    <row r="383" spans="2:6" x14ac:dyDescent="0.25">
      <c r="B383" s="63" t="s">
        <v>809</v>
      </c>
      <c r="C383" s="64" t="s">
        <v>810</v>
      </c>
      <c r="D383" s="65">
        <v>1.8</v>
      </c>
      <c r="E383" s="65">
        <v>1.5</v>
      </c>
      <c r="F383" s="65">
        <v>3.3</v>
      </c>
    </row>
    <row r="384" spans="2:6" x14ac:dyDescent="0.25">
      <c r="B384" s="63" t="s">
        <v>811</v>
      </c>
      <c r="C384" s="64" t="s">
        <v>812</v>
      </c>
      <c r="D384" s="65">
        <v>1.8</v>
      </c>
      <c r="E384" s="65">
        <v>1.55</v>
      </c>
      <c r="F384" s="65">
        <v>3.35</v>
      </c>
    </row>
    <row r="385" spans="2:6" x14ac:dyDescent="0.25">
      <c r="B385" s="63" t="s">
        <v>813</v>
      </c>
      <c r="C385" s="64" t="s">
        <v>814</v>
      </c>
      <c r="D385" s="65">
        <v>1.4</v>
      </c>
      <c r="E385" s="65">
        <v>1.2</v>
      </c>
      <c r="F385" s="65">
        <v>2.6</v>
      </c>
    </row>
    <row r="386" spans="2:6" x14ac:dyDescent="0.25">
      <c r="B386" s="63" t="s">
        <v>815</v>
      </c>
      <c r="C386" s="64" t="s">
        <v>816</v>
      </c>
      <c r="D386" s="65">
        <v>1.4</v>
      </c>
      <c r="E386" s="65">
        <v>1.2</v>
      </c>
      <c r="F386" s="65">
        <v>2.6</v>
      </c>
    </row>
    <row r="387" spans="2:6" x14ac:dyDescent="0.25">
      <c r="B387" s="63" t="s">
        <v>817</v>
      </c>
      <c r="C387" s="64" t="s">
        <v>818</v>
      </c>
      <c r="D387" s="65">
        <v>1.8</v>
      </c>
      <c r="E387" s="65">
        <v>1.55</v>
      </c>
      <c r="F387" s="65">
        <v>3.35</v>
      </c>
    </row>
    <row r="388" spans="2:6" x14ac:dyDescent="0.25">
      <c r="B388" s="63" t="s">
        <v>819</v>
      </c>
      <c r="C388" s="64" t="s">
        <v>820</v>
      </c>
      <c r="D388" s="65">
        <v>1.8</v>
      </c>
      <c r="E388" s="65">
        <v>1.55</v>
      </c>
      <c r="F388" s="65">
        <v>3.35</v>
      </c>
    </row>
    <row r="389" spans="2:6" x14ac:dyDescent="0.25">
      <c r="B389" s="63" t="s">
        <v>821</v>
      </c>
      <c r="C389" s="64" t="s">
        <v>822</v>
      </c>
      <c r="D389" s="65">
        <v>0.95</v>
      </c>
      <c r="E389" s="65">
        <v>0.7</v>
      </c>
      <c r="F389" s="65">
        <v>1.65</v>
      </c>
    </row>
    <row r="390" spans="2:6" x14ac:dyDescent="0.25">
      <c r="B390" s="63" t="s">
        <v>823</v>
      </c>
      <c r="C390" s="64" t="s">
        <v>824</v>
      </c>
      <c r="D390" s="65">
        <v>0.95</v>
      </c>
      <c r="E390" s="65">
        <v>0.7</v>
      </c>
      <c r="F390" s="65">
        <v>1.65</v>
      </c>
    </row>
    <row r="391" spans="2:6" x14ac:dyDescent="0.25">
      <c r="B391" s="63" t="s">
        <v>825</v>
      </c>
      <c r="C391" s="64" t="s">
        <v>826</v>
      </c>
      <c r="D391" s="65">
        <v>0.95</v>
      </c>
      <c r="E391" s="65">
        <v>0.7</v>
      </c>
      <c r="F391" s="65">
        <v>1.65</v>
      </c>
    </row>
    <row r="392" spans="2:6" x14ac:dyDescent="0.25">
      <c r="B392" s="63" t="s">
        <v>827</v>
      </c>
      <c r="C392" s="64" t="s">
        <v>828</v>
      </c>
      <c r="D392" s="65">
        <v>0.95</v>
      </c>
      <c r="E392" s="65">
        <v>0.7</v>
      </c>
      <c r="F392" s="65">
        <v>1.65</v>
      </c>
    </row>
    <row r="393" spans="2:6" x14ac:dyDescent="0.25">
      <c r="B393" s="63" t="s">
        <v>829</v>
      </c>
      <c r="C393" s="64" t="s">
        <v>830</v>
      </c>
      <c r="D393" s="65">
        <v>0.95</v>
      </c>
      <c r="E393" s="65">
        <v>0.7</v>
      </c>
      <c r="F393" s="65">
        <v>1.65</v>
      </c>
    </row>
    <row r="394" spans="2:6" x14ac:dyDescent="0.25">
      <c r="B394" s="63" t="s">
        <v>831</v>
      </c>
      <c r="C394" s="64" t="s">
        <v>832</v>
      </c>
      <c r="D394" s="65">
        <v>0.95</v>
      </c>
      <c r="E394" s="65">
        <v>0.7</v>
      </c>
      <c r="F394" s="65">
        <v>1.65</v>
      </c>
    </row>
    <row r="395" spans="2:6" x14ac:dyDescent="0.25">
      <c r="B395" s="63" t="s">
        <v>833</v>
      </c>
      <c r="C395" s="64" t="s">
        <v>834</v>
      </c>
      <c r="D395" s="65">
        <v>0.95</v>
      </c>
      <c r="E395" s="65">
        <v>0.7</v>
      </c>
      <c r="F395" s="65">
        <v>1.65</v>
      </c>
    </row>
    <row r="396" spans="2:6" x14ac:dyDescent="0.25">
      <c r="B396" s="63" t="s">
        <v>835</v>
      </c>
      <c r="C396" s="64" t="s">
        <v>836</v>
      </c>
      <c r="D396" s="65">
        <v>0.95</v>
      </c>
      <c r="E396" s="65">
        <v>0.7</v>
      </c>
      <c r="F396" s="65">
        <v>1.65</v>
      </c>
    </row>
    <row r="397" spans="2:6" x14ac:dyDescent="0.25">
      <c r="B397" s="63" t="s">
        <v>837</v>
      </c>
      <c r="C397" s="64" t="s">
        <v>838</v>
      </c>
      <c r="D397" s="65">
        <v>0.95</v>
      </c>
      <c r="E397" s="65">
        <v>0.7</v>
      </c>
      <c r="F397" s="65">
        <v>1.65</v>
      </c>
    </row>
    <row r="398" spans="2:6" x14ac:dyDescent="0.25">
      <c r="B398" s="63" t="s">
        <v>839</v>
      </c>
      <c r="C398" s="64" t="s">
        <v>840</v>
      </c>
      <c r="D398" s="65">
        <v>1</v>
      </c>
      <c r="E398" s="65">
        <v>0.85</v>
      </c>
      <c r="F398" s="65">
        <v>1.85</v>
      </c>
    </row>
    <row r="399" spans="2:6" x14ac:dyDescent="0.25">
      <c r="B399" s="63" t="s">
        <v>841</v>
      </c>
      <c r="C399" s="64" t="s">
        <v>842</v>
      </c>
      <c r="D399" s="65">
        <v>0.95</v>
      </c>
      <c r="E399" s="65">
        <v>0.7</v>
      </c>
      <c r="F399" s="65">
        <v>1.65</v>
      </c>
    </row>
    <row r="400" spans="2:6" x14ac:dyDescent="0.25">
      <c r="B400" s="63" t="s">
        <v>843</v>
      </c>
      <c r="C400" s="64" t="s">
        <v>844</v>
      </c>
      <c r="D400" s="65">
        <v>0.95</v>
      </c>
      <c r="E400" s="65">
        <v>0.7</v>
      </c>
      <c r="F400" s="65">
        <v>1.65</v>
      </c>
    </row>
    <row r="401" spans="2:6" x14ac:dyDescent="0.25">
      <c r="B401" s="63" t="s">
        <v>845</v>
      </c>
      <c r="C401" s="64" t="s">
        <v>846</v>
      </c>
      <c r="D401" s="65">
        <v>0.95</v>
      </c>
      <c r="E401" s="65">
        <v>0.7</v>
      </c>
      <c r="F401" s="65">
        <v>1.65</v>
      </c>
    </row>
    <row r="402" spans="2:6" x14ac:dyDescent="0.25">
      <c r="B402" s="63" t="s">
        <v>847</v>
      </c>
      <c r="C402" s="64" t="s">
        <v>848</v>
      </c>
      <c r="D402" s="65">
        <v>0.95</v>
      </c>
      <c r="E402" s="65">
        <v>0.7</v>
      </c>
      <c r="F402" s="65">
        <v>1.65</v>
      </c>
    </row>
    <row r="403" spans="2:6" x14ac:dyDescent="0.25">
      <c r="B403" s="63" t="s">
        <v>849</v>
      </c>
      <c r="C403" s="64" t="s">
        <v>850</v>
      </c>
      <c r="D403" s="65">
        <v>0.95</v>
      </c>
      <c r="E403" s="65">
        <v>0.7</v>
      </c>
      <c r="F403" s="65">
        <v>1.65</v>
      </c>
    </row>
    <row r="404" spans="2:6" x14ac:dyDescent="0.25">
      <c r="B404" s="63" t="s">
        <v>851</v>
      </c>
      <c r="C404" s="64" t="s">
        <v>852</v>
      </c>
      <c r="D404" s="65">
        <v>0.95</v>
      </c>
      <c r="E404" s="65">
        <v>0.7</v>
      </c>
      <c r="F404" s="65">
        <v>1.65</v>
      </c>
    </row>
    <row r="405" spans="2:6" x14ac:dyDescent="0.25">
      <c r="B405" s="63" t="s">
        <v>853</v>
      </c>
      <c r="C405" s="64" t="s">
        <v>854</v>
      </c>
      <c r="D405" s="65">
        <v>0.95</v>
      </c>
      <c r="E405" s="65">
        <v>0.7</v>
      </c>
      <c r="F405" s="65">
        <v>1.65</v>
      </c>
    </row>
    <row r="406" spans="2:6" x14ac:dyDescent="0.25">
      <c r="B406" s="63" t="s">
        <v>855</v>
      </c>
      <c r="C406" s="64" t="s">
        <v>856</v>
      </c>
      <c r="D406" s="65">
        <v>0.95</v>
      </c>
      <c r="E406" s="65">
        <v>0.7</v>
      </c>
      <c r="F406" s="65">
        <v>1.65</v>
      </c>
    </row>
    <row r="407" spans="2:6" x14ac:dyDescent="0.25">
      <c r="B407" s="63" t="s">
        <v>857</v>
      </c>
      <c r="C407" s="64" t="s">
        <v>858</v>
      </c>
      <c r="D407" s="65">
        <v>0.95</v>
      </c>
      <c r="E407" s="65">
        <v>0.7</v>
      </c>
      <c r="F407" s="65">
        <v>1.65</v>
      </c>
    </row>
    <row r="408" spans="2:6" x14ac:dyDescent="0.25">
      <c r="B408" s="63" t="s">
        <v>859</v>
      </c>
      <c r="C408" s="64" t="s">
        <v>860</v>
      </c>
      <c r="D408" s="65">
        <v>0.95</v>
      </c>
      <c r="E408" s="65">
        <v>0.7</v>
      </c>
      <c r="F408" s="65">
        <v>1.65</v>
      </c>
    </row>
    <row r="409" spans="2:6" x14ac:dyDescent="0.25">
      <c r="B409" s="63" t="s">
        <v>861</v>
      </c>
      <c r="C409" s="64" t="s">
        <v>862</v>
      </c>
      <c r="D409" s="65">
        <v>0.95</v>
      </c>
      <c r="E409" s="65">
        <v>0.7</v>
      </c>
      <c r="F409" s="65">
        <v>1.65</v>
      </c>
    </row>
    <row r="410" spans="2:6" x14ac:dyDescent="0.25">
      <c r="B410" s="63" t="s">
        <v>863</v>
      </c>
      <c r="C410" s="64" t="s">
        <v>864</v>
      </c>
      <c r="D410" s="65">
        <v>0.95</v>
      </c>
      <c r="E410" s="65">
        <v>0.7</v>
      </c>
      <c r="F410" s="65">
        <v>1.65</v>
      </c>
    </row>
    <row r="411" spans="2:6" x14ac:dyDescent="0.25">
      <c r="B411" s="63" t="s">
        <v>865</v>
      </c>
      <c r="C411" s="64" t="s">
        <v>866</v>
      </c>
      <c r="D411" s="65">
        <v>0.95</v>
      </c>
      <c r="E411" s="65">
        <v>0.7</v>
      </c>
      <c r="F411" s="65">
        <v>1.65</v>
      </c>
    </row>
    <row r="412" spans="2:6" x14ac:dyDescent="0.25">
      <c r="B412" s="63" t="s">
        <v>867</v>
      </c>
      <c r="C412" s="64" t="s">
        <v>868</v>
      </c>
      <c r="D412" s="65">
        <v>0.95</v>
      </c>
      <c r="E412" s="65">
        <v>0.7</v>
      </c>
      <c r="F412" s="65">
        <v>1.65</v>
      </c>
    </row>
    <row r="413" spans="2:6" x14ac:dyDescent="0.25">
      <c r="B413" s="63" t="s">
        <v>869</v>
      </c>
      <c r="C413" s="64" t="s">
        <v>870</v>
      </c>
      <c r="D413" s="65">
        <v>0.95</v>
      </c>
      <c r="E413" s="65">
        <v>0.7</v>
      </c>
      <c r="F413" s="65">
        <v>1.65</v>
      </c>
    </row>
    <row r="414" spans="2:6" x14ac:dyDescent="0.25">
      <c r="B414" s="63" t="s">
        <v>871</v>
      </c>
      <c r="C414" s="64" t="s">
        <v>872</v>
      </c>
      <c r="D414" s="65">
        <v>0.95</v>
      </c>
      <c r="E414" s="65">
        <v>0.7</v>
      </c>
      <c r="F414" s="65">
        <v>1.65</v>
      </c>
    </row>
    <row r="415" spans="2:6" x14ac:dyDescent="0.25">
      <c r="B415" s="63" t="s">
        <v>873</v>
      </c>
      <c r="C415" s="64" t="s">
        <v>874</v>
      </c>
      <c r="D415" s="65">
        <v>0.95</v>
      </c>
      <c r="E415" s="65">
        <v>0.7</v>
      </c>
      <c r="F415" s="65">
        <v>1.65</v>
      </c>
    </row>
    <row r="416" spans="2:6" x14ac:dyDescent="0.25">
      <c r="B416" s="63" t="s">
        <v>875</v>
      </c>
      <c r="C416" s="64" t="s">
        <v>876</v>
      </c>
      <c r="D416" s="65">
        <v>0.95</v>
      </c>
      <c r="E416" s="65">
        <v>0.7</v>
      </c>
      <c r="F416" s="65">
        <v>1.65</v>
      </c>
    </row>
    <row r="417" spans="2:6" x14ac:dyDescent="0.25">
      <c r="B417" s="63" t="s">
        <v>877</v>
      </c>
      <c r="C417" s="64" t="s">
        <v>878</v>
      </c>
      <c r="D417" s="65">
        <v>0.95</v>
      </c>
      <c r="E417" s="65">
        <v>0.7</v>
      </c>
      <c r="F417" s="65">
        <v>1.65</v>
      </c>
    </row>
    <row r="418" spans="2:6" x14ac:dyDescent="0.25">
      <c r="B418" s="63" t="s">
        <v>879</v>
      </c>
      <c r="C418" s="64" t="s">
        <v>880</v>
      </c>
      <c r="D418" s="65">
        <v>0.95</v>
      </c>
      <c r="E418" s="65">
        <v>0.7</v>
      </c>
      <c r="F418" s="65">
        <v>1.65</v>
      </c>
    </row>
    <row r="419" spans="2:6" x14ac:dyDescent="0.25">
      <c r="B419" s="63" t="s">
        <v>881</v>
      </c>
      <c r="C419" s="64" t="s">
        <v>882</v>
      </c>
      <c r="D419" s="65">
        <v>0.95</v>
      </c>
      <c r="E419" s="65">
        <v>0.7</v>
      </c>
      <c r="F419" s="65">
        <v>1.65</v>
      </c>
    </row>
    <row r="420" spans="2:6" x14ac:dyDescent="0.25">
      <c r="B420" s="63" t="s">
        <v>883</v>
      </c>
      <c r="C420" s="64" t="s">
        <v>884</v>
      </c>
      <c r="D420" s="65">
        <v>0.95</v>
      </c>
      <c r="E420" s="65">
        <v>0.7</v>
      </c>
      <c r="F420" s="65">
        <v>1.65</v>
      </c>
    </row>
    <row r="421" spans="2:6" x14ac:dyDescent="0.25">
      <c r="B421" s="63" t="s">
        <v>885</v>
      </c>
      <c r="C421" s="64" t="s">
        <v>886</v>
      </c>
      <c r="D421" s="65">
        <v>0.95</v>
      </c>
      <c r="E421" s="65">
        <v>0.7</v>
      </c>
      <c r="F421" s="65">
        <v>1.65</v>
      </c>
    </row>
    <row r="422" spans="2:6" x14ac:dyDescent="0.25">
      <c r="B422" s="63" t="s">
        <v>887</v>
      </c>
      <c r="C422" s="64" t="s">
        <v>888</v>
      </c>
      <c r="D422" s="65">
        <v>0.95</v>
      </c>
      <c r="E422" s="65">
        <v>0.7</v>
      </c>
      <c r="F422" s="65">
        <v>1.65</v>
      </c>
    </row>
    <row r="423" spans="2:6" x14ac:dyDescent="0.25">
      <c r="B423" s="63" t="s">
        <v>889</v>
      </c>
      <c r="C423" s="64" t="s">
        <v>890</v>
      </c>
      <c r="D423" s="65">
        <v>0.95</v>
      </c>
      <c r="E423" s="65">
        <v>0.7</v>
      </c>
      <c r="F423" s="65">
        <v>1.65</v>
      </c>
    </row>
    <row r="424" spans="2:6" x14ac:dyDescent="0.25">
      <c r="B424" s="63" t="s">
        <v>891</v>
      </c>
      <c r="C424" s="64" t="s">
        <v>892</v>
      </c>
      <c r="D424" s="65">
        <v>0.95</v>
      </c>
      <c r="E424" s="65">
        <v>0.7</v>
      </c>
      <c r="F424" s="65">
        <v>1.65</v>
      </c>
    </row>
    <row r="425" spans="2:6" x14ac:dyDescent="0.25">
      <c r="B425" s="63" t="s">
        <v>893</v>
      </c>
      <c r="C425" s="64" t="s">
        <v>894</v>
      </c>
      <c r="D425" s="65">
        <v>0.95</v>
      </c>
      <c r="E425" s="65">
        <v>0.7</v>
      </c>
      <c r="F425" s="65">
        <v>1.65</v>
      </c>
    </row>
    <row r="426" spans="2:6" x14ac:dyDescent="0.25">
      <c r="B426" s="63" t="s">
        <v>896</v>
      </c>
      <c r="C426" s="64" t="s">
        <v>897</v>
      </c>
      <c r="D426" s="65">
        <v>1.8</v>
      </c>
      <c r="E426" s="65">
        <v>1.5</v>
      </c>
      <c r="F426" s="65">
        <v>3.3</v>
      </c>
    </row>
    <row r="427" spans="2:6" x14ac:dyDescent="0.25">
      <c r="B427" s="63" t="s">
        <v>898</v>
      </c>
      <c r="C427" s="64" t="s">
        <v>899</v>
      </c>
      <c r="D427" s="65">
        <v>1.8</v>
      </c>
      <c r="E427" s="65">
        <v>1.5</v>
      </c>
      <c r="F427" s="65">
        <v>3.3</v>
      </c>
    </row>
    <row r="428" spans="2:6" x14ac:dyDescent="0.25">
      <c r="B428" s="63" t="s">
        <v>900</v>
      </c>
      <c r="C428" s="64" t="s">
        <v>901</v>
      </c>
      <c r="D428" s="65">
        <v>1.8</v>
      </c>
      <c r="E428" s="65">
        <v>1.5</v>
      </c>
      <c r="F428" s="65">
        <v>3.3</v>
      </c>
    </row>
    <row r="429" spans="2:6" x14ac:dyDescent="0.25">
      <c r="B429" s="63" t="s">
        <v>902</v>
      </c>
      <c r="C429" s="64" t="s">
        <v>903</v>
      </c>
      <c r="D429" s="65">
        <v>1.8</v>
      </c>
      <c r="E429" s="65">
        <v>1.5</v>
      </c>
      <c r="F429" s="65">
        <v>3.3</v>
      </c>
    </row>
    <row r="430" spans="2:6" x14ac:dyDescent="0.25">
      <c r="B430" s="63" t="s">
        <v>904</v>
      </c>
      <c r="C430" s="64" t="s">
        <v>905</v>
      </c>
      <c r="D430" s="65">
        <v>1.8</v>
      </c>
      <c r="E430" s="65">
        <v>1.5</v>
      </c>
      <c r="F430" s="65">
        <v>3.3</v>
      </c>
    </row>
    <row r="431" spans="2:6" x14ac:dyDescent="0.25">
      <c r="B431" s="63" t="s">
        <v>906</v>
      </c>
      <c r="C431" s="64" t="s">
        <v>907</v>
      </c>
      <c r="D431" s="65">
        <v>2</v>
      </c>
      <c r="E431" s="65">
        <v>1.7</v>
      </c>
      <c r="F431" s="65">
        <v>3.7</v>
      </c>
    </row>
    <row r="432" spans="2:6" x14ac:dyDescent="0.25">
      <c r="B432" s="63" t="s">
        <v>908</v>
      </c>
      <c r="C432" s="64" t="s">
        <v>909</v>
      </c>
      <c r="D432" s="65">
        <v>2</v>
      </c>
      <c r="E432" s="65">
        <v>1.7</v>
      </c>
      <c r="F432" s="65">
        <v>3.7</v>
      </c>
    </row>
    <row r="433" spans="2:6" x14ac:dyDescent="0.25">
      <c r="B433" s="63" t="s">
        <v>910</v>
      </c>
      <c r="C433" s="64" t="s">
        <v>911</v>
      </c>
      <c r="D433" s="65">
        <v>1.8</v>
      </c>
      <c r="E433" s="65">
        <v>1.5</v>
      </c>
      <c r="F433" s="65">
        <v>3.3</v>
      </c>
    </row>
    <row r="434" spans="2:6" x14ac:dyDescent="0.25">
      <c r="B434" s="63" t="s">
        <v>912</v>
      </c>
      <c r="C434" s="64" t="s">
        <v>913</v>
      </c>
      <c r="D434" s="65">
        <v>2</v>
      </c>
      <c r="E434" s="65">
        <v>1.85</v>
      </c>
      <c r="F434" s="65">
        <v>3.85</v>
      </c>
    </row>
    <row r="435" spans="2:6" x14ac:dyDescent="0.25">
      <c r="B435" s="63" t="s">
        <v>914</v>
      </c>
      <c r="C435" s="64" t="s">
        <v>915</v>
      </c>
      <c r="D435" s="65">
        <v>2</v>
      </c>
      <c r="E435" s="65">
        <v>1.85</v>
      </c>
      <c r="F435" s="65">
        <v>3.85</v>
      </c>
    </row>
    <row r="436" spans="2:6" x14ac:dyDescent="0.25">
      <c r="B436" s="63" t="s">
        <v>916</v>
      </c>
      <c r="C436" s="64" t="s">
        <v>917</v>
      </c>
      <c r="D436" s="65">
        <v>2</v>
      </c>
      <c r="E436" s="65">
        <v>1.85</v>
      </c>
      <c r="F436" s="65">
        <v>3.85</v>
      </c>
    </row>
    <row r="437" spans="2:6" x14ac:dyDescent="0.25">
      <c r="B437" s="63" t="s">
        <v>918</v>
      </c>
      <c r="C437" s="64" t="s">
        <v>919</v>
      </c>
      <c r="D437" s="65">
        <v>2</v>
      </c>
      <c r="E437" s="65">
        <v>1.85</v>
      </c>
      <c r="F437" s="65">
        <v>3.85</v>
      </c>
    </row>
    <row r="438" spans="2:6" x14ac:dyDescent="0.25">
      <c r="B438" s="63" t="s">
        <v>920</v>
      </c>
      <c r="C438" s="64" t="s">
        <v>921</v>
      </c>
      <c r="D438" s="65">
        <v>1.9</v>
      </c>
      <c r="E438" s="65">
        <v>1.7</v>
      </c>
      <c r="F438" s="65">
        <v>3.6</v>
      </c>
    </row>
    <row r="439" spans="2:6" x14ac:dyDescent="0.25">
      <c r="B439" s="63" t="s">
        <v>922</v>
      </c>
      <c r="C439" s="64" t="s">
        <v>923</v>
      </c>
      <c r="D439" s="65">
        <v>1.9</v>
      </c>
      <c r="E439" s="65">
        <v>1.7</v>
      </c>
      <c r="F439" s="65">
        <v>3.6</v>
      </c>
    </row>
    <row r="440" spans="2:6" x14ac:dyDescent="0.25">
      <c r="B440" s="63" t="s">
        <v>924</v>
      </c>
      <c r="C440" s="64" t="s">
        <v>925</v>
      </c>
      <c r="D440" s="65">
        <v>1.9</v>
      </c>
      <c r="E440" s="65">
        <v>1.7</v>
      </c>
      <c r="F440" s="65">
        <v>3.6</v>
      </c>
    </row>
    <row r="441" spans="2:6" x14ac:dyDescent="0.25">
      <c r="B441" s="63" t="s">
        <v>926</v>
      </c>
      <c r="C441" s="64" t="s">
        <v>927</v>
      </c>
      <c r="D441" s="65">
        <v>1.8</v>
      </c>
      <c r="E441" s="65">
        <v>1.5</v>
      </c>
      <c r="F441" s="65">
        <v>3.3</v>
      </c>
    </row>
    <row r="442" spans="2:6" x14ac:dyDescent="0.25">
      <c r="B442" s="63" t="s">
        <v>928</v>
      </c>
      <c r="C442" s="64" t="s">
        <v>929</v>
      </c>
      <c r="D442" s="65">
        <v>1</v>
      </c>
      <c r="E442" s="65">
        <v>1.1000000000000001</v>
      </c>
      <c r="F442" s="65">
        <v>2.1</v>
      </c>
    </row>
    <row r="443" spans="2:6" x14ac:dyDescent="0.25">
      <c r="B443" s="63" t="s">
        <v>930</v>
      </c>
      <c r="C443" s="64" t="s">
        <v>931</v>
      </c>
      <c r="D443" s="65">
        <v>1.8</v>
      </c>
      <c r="E443" s="65">
        <v>1.5</v>
      </c>
      <c r="F443" s="65">
        <v>3.3</v>
      </c>
    </row>
    <row r="444" spans="2:6" x14ac:dyDescent="0.25">
      <c r="B444" s="63" t="s">
        <v>932</v>
      </c>
      <c r="C444" s="64" t="s">
        <v>933</v>
      </c>
      <c r="D444" s="65">
        <v>1.8</v>
      </c>
      <c r="E444" s="65">
        <v>1.5</v>
      </c>
      <c r="F444" s="65">
        <v>3.3</v>
      </c>
    </row>
    <row r="445" spans="2:6" x14ac:dyDescent="0.25">
      <c r="B445" s="63" t="s">
        <v>934</v>
      </c>
      <c r="C445" s="64" t="s">
        <v>935</v>
      </c>
      <c r="D445" s="65">
        <v>1.8</v>
      </c>
      <c r="E445" s="65">
        <v>1.5</v>
      </c>
      <c r="F445" s="65">
        <v>3.3</v>
      </c>
    </row>
    <row r="446" spans="2:6" x14ac:dyDescent="0.25">
      <c r="B446" s="63" t="s">
        <v>936</v>
      </c>
      <c r="C446" s="64" t="s">
        <v>937</v>
      </c>
      <c r="D446" s="65">
        <v>1.8</v>
      </c>
      <c r="E446" s="65">
        <v>1.5</v>
      </c>
      <c r="F446" s="65">
        <v>3.3</v>
      </c>
    </row>
    <row r="447" spans="2:6" x14ac:dyDescent="0.25">
      <c r="B447" s="63" t="s">
        <v>938</v>
      </c>
      <c r="C447" s="64" t="s">
        <v>939</v>
      </c>
      <c r="D447" s="65">
        <v>1</v>
      </c>
      <c r="E447" s="65">
        <v>0.75</v>
      </c>
      <c r="F447" s="65">
        <v>1.75</v>
      </c>
    </row>
    <row r="448" spans="2:6" x14ac:dyDescent="0.25">
      <c r="B448" s="63" t="s">
        <v>940</v>
      </c>
      <c r="C448" s="64" t="s">
        <v>941</v>
      </c>
      <c r="D448" s="65">
        <v>1</v>
      </c>
      <c r="E448" s="65">
        <v>0.75</v>
      </c>
      <c r="F448" s="65">
        <v>1.75</v>
      </c>
    </row>
    <row r="449" spans="2:6" x14ac:dyDescent="0.25">
      <c r="B449" s="63" t="s">
        <v>943</v>
      </c>
      <c r="C449" s="64" t="s">
        <v>944</v>
      </c>
      <c r="D449" s="65">
        <v>0.75</v>
      </c>
      <c r="E449" s="65">
        <v>0.5</v>
      </c>
      <c r="F449" s="65">
        <v>1.25</v>
      </c>
    </row>
    <row r="450" spans="2:6" x14ac:dyDescent="0.25">
      <c r="B450" s="63" t="s">
        <v>945</v>
      </c>
      <c r="C450" s="64" t="s">
        <v>946</v>
      </c>
      <c r="D450" s="65">
        <v>0.75</v>
      </c>
      <c r="E450" s="65">
        <v>0.5</v>
      </c>
      <c r="F450" s="65">
        <v>1.25</v>
      </c>
    </row>
    <row r="451" spans="2:6" x14ac:dyDescent="0.25">
      <c r="B451" s="63" t="s">
        <v>947</v>
      </c>
      <c r="C451" s="64" t="s">
        <v>948</v>
      </c>
      <c r="D451" s="65">
        <v>0.75</v>
      </c>
      <c r="E451" s="65">
        <v>0.5</v>
      </c>
      <c r="F451" s="65">
        <v>1.25</v>
      </c>
    </row>
    <row r="452" spans="2:6" x14ac:dyDescent="0.25">
      <c r="B452" s="63" t="s">
        <v>949</v>
      </c>
      <c r="C452" s="64" t="s">
        <v>950</v>
      </c>
      <c r="D452" s="65">
        <v>0.75</v>
      </c>
      <c r="E452" s="65">
        <v>0.5</v>
      </c>
      <c r="F452" s="65">
        <v>1.25</v>
      </c>
    </row>
    <row r="453" spans="2:6" x14ac:dyDescent="0.25">
      <c r="B453" s="63" t="s">
        <v>951</v>
      </c>
      <c r="C453" s="64" t="s">
        <v>952</v>
      </c>
      <c r="D453" s="65">
        <v>0.75</v>
      </c>
      <c r="E453" s="65">
        <v>0.5</v>
      </c>
      <c r="F453" s="65">
        <v>1.25</v>
      </c>
    </row>
    <row r="454" spans="2:6" x14ac:dyDescent="0.25">
      <c r="B454" s="63" t="s">
        <v>953</v>
      </c>
      <c r="C454" s="64" t="s">
        <v>954</v>
      </c>
      <c r="D454" s="65">
        <v>0.75</v>
      </c>
      <c r="E454" s="65">
        <v>0.5</v>
      </c>
      <c r="F454" s="65">
        <v>1.25</v>
      </c>
    </row>
    <row r="455" spans="2:6" x14ac:dyDescent="0.25">
      <c r="B455" s="63" t="s">
        <v>955</v>
      </c>
      <c r="C455" s="64" t="s">
        <v>956</v>
      </c>
      <c r="D455" s="65">
        <v>0.75</v>
      </c>
      <c r="E455" s="65">
        <v>0.5</v>
      </c>
      <c r="F455" s="65">
        <v>1.25</v>
      </c>
    </row>
    <row r="456" spans="2:6" x14ac:dyDescent="0.25">
      <c r="B456" s="63" t="s">
        <v>957</v>
      </c>
      <c r="C456" s="64" t="s">
        <v>958</v>
      </c>
      <c r="D456" s="65">
        <v>0.75</v>
      </c>
      <c r="E456" s="65">
        <v>0.5</v>
      </c>
      <c r="F456" s="65">
        <v>1.25</v>
      </c>
    </row>
    <row r="457" spans="2:6" x14ac:dyDescent="0.25">
      <c r="B457" s="63" t="s">
        <v>960</v>
      </c>
      <c r="C457" s="64" t="s">
        <v>961</v>
      </c>
      <c r="D457" s="65">
        <v>0.65</v>
      </c>
      <c r="E457" s="65">
        <v>1</v>
      </c>
      <c r="F457" s="65">
        <v>1.65</v>
      </c>
    </row>
    <row r="458" spans="2:6" x14ac:dyDescent="0.25">
      <c r="B458" s="63" t="s">
        <v>962</v>
      </c>
      <c r="C458" s="64" t="s">
        <v>963</v>
      </c>
      <c r="D458" s="65">
        <v>0.65</v>
      </c>
      <c r="E458" s="65">
        <v>1</v>
      </c>
      <c r="F458" s="65">
        <v>1.65</v>
      </c>
    </row>
    <row r="459" spans="2:6" x14ac:dyDescent="0.25">
      <c r="B459" s="63" t="s">
        <v>964</v>
      </c>
      <c r="C459" s="64" t="s">
        <v>965</v>
      </c>
      <c r="D459" s="65">
        <v>0.65</v>
      </c>
      <c r="E459" s="65">
        <v>1</v>
      </c>
      <c r="F459" s="65">
        <v>1.65</v>
      </c>
    </row>
    <row r="460" spans="2:6" x14ac:dyDescent="0.25">
      <c r="B460" s="63" t="s">
        <v>966</v>
      </c>
      <c r="C460" s="64" t="s">
        <v>967</v>
      </c>
      <c r="D460" s="65">
        <v>0.65</v>
      </c>
      <c r="E460" s="65">
        <v>1</v>
      </c>
      <c r="F460" s="65">
        <v>1.65</v>
      </c>
    </row>
    <row r="461" spans="2:6" x14ac:dyDescent="0.25">
      <c r="B461" s="63" t="s">
        <v>968</v>
      </c>
      <c r="C461" s="64" t="s">
        <v>969</v>
      </c>
      <c r="D461" s="65">
        <v>0.65</v>
      </c>
      <c r="E461" s="65">
        <v>1</v>
      </c>
      <c r="F461" s="65">
        <v>1.65</v>
      </c>
    </row>
    <row r="462" spans="2:6" x14ac:dyDescent="0.25">
      <c r="B462" s="63" t="s">
        <v>970</v>
      </c>
      <c r="C462" s="64" t="s">
        <v>971</v>
      </c>
      <c r="D462" s="65">
        <v>0.65</v>
      </c>
      <c r="E462" s="65">
        <v>1</v>
      </c>
      <c r="F462" s="65">
        <v>1.65</v>
      </c>
    </row>
    <row r="463" spans="2:6" x14ac:dyDescent="0.25">
      <c r="B463" s="63" t="s">
        <v>972</v>
      </c>
      <c r="C463" s="64" t="s">
        <v>973</v>
      </c>
      <c r="D463" s="65">
        <v>0.65</v>
      </c>
      <c r="E463" s="65">
        <v>1</v>
      </c>
      <c r="F463" s="65">
        <v>1.65</v>
      </c>
    </row>
    <row r="464" spans="2:6" x14ac:dyDescent="0.25">
      <c r="B464" s="63" t="s">
        <v>974</v>
      </c>
      <c r="C464" s="64" t="s">
        <v>975</v>
      </c>
      <c r="D464" s="65">
        <v>0.75</v>
      </c>
      <c r="E464" s="65">
        <v>0.5</v>
      </c>
      <c r="F464" s="65">
        <v>1.25</v>
      </c>
    </row>
    <row r="465" spans="2:6" x14ac:dyDescent="0.25">
      <c r="B465" s="63" t="s">
        <v>976</v>
      </c>
      <c r="C465" s="64" t="s">
        <v>977</v>
      </c>
      <c r="D465" s="65">
        <v>0.75</v>
      </c>
      <c r="E465" s="65">
        <v>0.5</v>
      </c>
      <c r="F465" s="65">
        <v>1.25</v>
      </c>
    </row>
    <row r="466" spans="2:6" x14ac:dyDescent="0.25">
      <c r="B466" s="63" t="s">
        <v>978</v>
      </c>
      <c r="C466" s="64" t="s">
        <v>979</v>
      </c>
      <c r="D466" s="65">
        <v>0.75</v>
      </c>
      <c r="E466" s="65">
        <v>0.5</v>
      </c>
      <c r="F466" s="65">
        <v>1.25</v>
      </c>
    </row>
    <row r="467" spans="2:6" x14ac:dyDescent="0.25">
      <c r="B467" s="63" t="s">
        <v>980</v>
      </c>
      <c r="C467" s="64" t="s">
        <v>981</v>
      </c>
      <c r="D467" s="65">
        <v>0.75</v>
      </c>
      <c r="E467" s="65">
        <v>0.5</v>
      </c>
      <c r="F467" s="65">
        <v>1.25</v>
      </c>
    </row>
    <row r="468" spans="2:6" x14ac:dyDescent="0.25">
      <c r="B468" s="63" t="s">
        <v>982</v>
      </c>
      <c r="C468" s="64" t="s">
        <v>983</v>
      </c>
      <c r="D468" s="65">
        <v>0.75</v>
      </c>
      <c r="E468" s="65">
        <v>0.5</v>
      </c>
      <c r="F468" s="65">
        <v>1.25</v>
      </c>
    </row>
    <row r="469" spans="2:6" x14ac:dyDescent="0.25">
      <c r="B469" s="63" t="s">
        <v>984</v>
      </c>
      <c r="C469" s="64" t="s">
        <v>985</v>
      </c>
      <c r="D469" s="65">
        <v>0.75</v>
      </c>
      <c r="E469" s="65">
        <v>0.5</v>
      </c>
      <c r="F469" s="65">
        <v>1.25</v>
      </c>
    </row>
    <row r="470" spans="2:6" x14ac:dyDescent="0.25">
      <c r="B470" s="63" t="s">
        <v>986</v>
      </c>
      <c r="C470" s="64" t="s">
        <v>987</v>
      </c>
      <c r="D470" s="65">
        <v>0.75</v>
      </c>
      <c r="E470" s="65">
        <v>0.5</v>
      </c>
      <c r="F470" s="65">
        <v>1.25</v>
      </c>
    </row>
    <row r="471" spans="2:6" x14ac:dyDescent="0.25">
      <c r="B471" s="63" t="s">
        <v>988</v>
      </c>
      <c r="C471" s="64" t="s">
        <v>989</v>
      </c>
      <c r="D471" s="65">
        <v>0.75</v>
      </c>
      <c r="E471" s="65">
        <v>0.5</v>
      </c>
      <c r="F471" s="65">
        <v>1.25</v>
      </c>
    </row>
    <row r="472" spans="2:6" x14ac:dyDescent="0.25">
      <c r="B472" s="63" t="s">
        <v>990</v>
      </c>
      <c r="C472" s="64" t="s">
        <v>991</v>
      </c>
      <c r="D472" s="65">
        <v>0.75</v>
      </c>
      <c r="E472" s="65">
        <v>0.5</v>
      </c>
      <c r="F472" s="65">
        <v>1.25</v>
      </c>
    </row>
    <row r="473" spans="2:6" x14ac:dyDescent="0.25">
      <c r="B473" s="63" t="s">
        <v>992</v>
      </c>
      <c r="C473" s="64" t="s">
        <v>993</v>
      </c>
      <c r="D473" s="65">
        <v>0.7</v>
      </c>
      <c r="E473" s="65">
        <v>0.7</v>
      </c>
      <c r="F473" s="65">
        <v>1.4</v>
      </c>
    </row>
    <row r="474" spans="2:6" x14ac:dyDescent="0.25">
      <c r="B474" s="63" t="s">
        <v>994</v>
      </c>
      <c r="C474" s="64" t="s">
        <v>995</v>
      </c>
      <c r="D474" s="65">
        <v>0.7</v>
      </c>
      <c r="E474" s="65">
        <v>0.7</v>
      </c>
      <c r="F474" s="65">
        <v>1.4</v>
      </c>
    </row>
    <row r="475" spans="2:6" x14ac:dyDescent="0.25">
      <c r="B475" s="63" t="s">
        <v>996</v>
      </c>
      <c r="C475" s="64" t="s">
        <v>997</v>
      </c>
      <c r="D475" s="65">
        <v>0.7</v>
      </c>
      <c r="E475" s="65">
        <v>0.7</v>
      </c>
      <c r="F475" s="65">
        <v>1.4</v>
      </c>
    </row>
    <row r="476" spans="2:6" x14ac:dyDescent="0.25">
      <c r="B476" s="63" t="s">
        <v>998</v>
      </c>
      <c r="C476" s="64" t="s">
        <v>999</v>
      </c>
      <c r="D476" s="65">
        <v>0.7</v>
      </c>
      <c r="E476" s="65">
        <v>0.7</v>
      </c>
      <c r="F476" s="65">
        <v>1.4</v>
      </c>
    </row>
    <row r="477" spans="2:6" x14ac:dyDescent="0.25">
      <c r="B477" s="63" t="s">
        <v>1000</v>
      </c>
      <c r="C477" s="64" t="s">
        <v>1001</v>
      </c>
      <c r="D477" s="65">
        <v>0.65</v>
      </c>
      <c r="E477" s="65">
        <v>0.7</v>
      </c>
      <c r="F477" s="65">
        <v>1.35</v>
      </c>
    </row>
    <row r="478" spans="2:6" x14ac:dyDescent="0.25">
      <c r="B478" s="63" t="s">
        <v>1002</v>
      </c>
      <c r="C478" s="64" t="s">
        <v>1003</v>
      </c>
      <c r="D478" s="65">
        <v>0.65</v>
      </c>
      <c r="E478" s="65">
        <v>0.7</v>
      </c>
      <c r="F478" s="65">
        <v>1.35</v>
      </c>
    </row>
    <row r="479" spans="2:6" x14ac:dyDescent="0.25">
      <c r="B479" s="63" t="s">
        <v>1004</v>
      </c>
      <c r="C479" s="64" t="s">
        <v>1005</v>
      </c>
      <c r="D479" s="65">
        <v>0.65</v>
      </c>
      <c r="E479" s="65">
        <v>0.7</v>
      </c>
      <c r="F479" s="65">
        <v>1.35</v>
      </c>
    </row>
    <row r="480" spans="2:6" x14ac:dyDescent="0.25">
      <c r="B480" s="63" t="s">
        <v>1006</v>
      </c>
      <c r="C480" s="64" t="s">
        <v>1007</v>
      </c>
      <c r="D480" s="65">
        <v>0.65</v>
      </c>
      <c r="E480" s="65">
        <v>0.7</v>
      </c>
      <c r="F480" s="65">
        <v>1.35</v>
      </c>
    </row>
    <row r="481" spans="2:6" x14ac:dyDescent="0.25">
      <c r="B481" s="63" t="s">
        <v>1008</v>
      </c>
      <c r="C481" s="64" t="s">
        <v>1009</v>
      </c>
      <c r="D481" s="65">
        <v>0.65</v>
      </c>
      <c r="E481" s="65">
        <v>1</v>
      </c>
      <c r="F481" s="65">
        <v>1.65</v>
      </c>
    </row>
    <row r="482" spans="2:6" x14ac:dyDescent="0.25">
      <c r="B482" s="63" t="s">
        <v>1010</v>
      </c>
      <c r="C482" s="64" t="s">
        <v>1011</v>
      </c>
      <c r="D482" s="65">
        <v>0.65</v>
      </c>
      <c r="E482" s="65">
        <v>1</v>
      </c>
      <c r="F482" s="65">
        <v>1.65</v>
      </c>
    </row>
    <row r="483" spans="2:6" x14ac:dyDescent="0.25">
      <c r="B483" s="63" t="s">
        <v>1012</v>
      </c>
      <c r="C483" s="64" t="s">
        <v>1013</v>
      </c>
      <c r="D483" s="65">
        <v>0.75</v>
      </c>
      <c r="E483" s="65">
        <v>0.5</v>
      </c>
      <c r="F483" s="65">
        <v>1.25</v>
      </c>
    </row>
    <row r="484" spans="2:6" x14ac:dyDescent="0.25">
      <c r="B484" s="63" t="s">
        <v>1014</v>
      </c>
      <c r="C484" s="64" t="s">
        <v>1015</v>
      </c>
      <c r="D484" s="65">
        <v>0.65</v>
      </c>
      <c r="E484" s="65">
        <v>1</v>
      </c>
      <c r="F484" s="65">
        <v>1.65</v>
      </c>
    </row>
    <row r="485" spans="2:6" x14ac:dyDescent="0.25">
      <c r="B485" s="63" t="s">
        <v>1017</v>
      </c>
      <c r="C485" s="64" t="s">
        <v>1018</v>
      </c>
      <c r="D485" s="65">
        <v>0.65</v>
      </c>
      <c r="E485" s="65">
        <v>0.35</v>
      </c>
      <c r="F485" s="65">
        <v>1</v>
      </c>
    </row>
    <row r="486" spans="2:6" x14ac:dyDescent="0.25">
      <c r="B486" s="63" t="s">
        <v>1019</v>
      </c>
      <c r="C486" s="64" t="s">
        <v>1020</v>
      </c>
      <c r="D486" s="65">
        <v>0.65</v>
      </c>
      <c r="E486" s="65">
        <v>0.35</v>
      </c>
      <c r="F486" s="65">
        <v>1</v>
      </c>
    </row>
    <row r="487" spans="2:6" x14ac:dyDescent="0.25">
      <c r="B487" s="63" t="s">
        <v>1021</v>
      </c>
      <c r="C487" s="64" t="s">
        <v>1022</v>
      </c>
      <c r="D487" s="65">
        <v>0.65</v>
      </c>
      <c r="E487" s="65">
        <v>0.35</v>
      </c>
      <c r="F487" s="65">
        <v>1</v>
      </c>
    </row>
    <row r="488" spans="2:6" x14ac:dyDescent="0.25">
      <c r="B488" s="63" t="s">
        <v>1023</v>
      </c>
      <c r="C488" s="64" t="s">
        <v>1024</v>
      </c>
      <c r="D488" s="65">
        <v>0.65</v>
      </c>
      <c r="E488" s="65">
        <v>0.35</v>
      </c>
      <c r="F488" s="65">
        <v>1</v>
      </c>
    </row>
    <row r="489" spans="2:6" x14ac:dyDescent="0.25">
      <c r="B489" s="63" t="s">
        <v>1025</v>
      </c>
      <c r="C489" s="64" t="s">
        <v>1026</v>
      </c>
      <c r="D489" s="65">
        <v>0.65</v>
      </c>
      <c r="E489" s="65">
        <v>0.35</v>
      </c>
      <c r="F489" s="65">
        <v>1</v>
      </c>
    </row>
    <row r="490" spans="2:6" x14ac:dyDescent="0.25">
      <c r="B490" s="63" t="s">
        <v>1027</v>
      </c>
      <c r="C490" s="64" t="s">
        <v>1028</v>
      </c>
      <c r="D490" s="65">
        <v>0.65</v>
      </c>
      <c r="E490" s="65">
        <v>0.35</v>
      </c>
      <c r="F490" s="65">
        <v>1</v>
      </c>
    </row>
    <row r="491" spans="2:6" x14ac:dyDescent="0.25">
      <c r="B491" s="63" t="s">
        <v>1029</v>
      </c>
      <c r="C491" s="64" t="s">
        <v>1030</v>
      </c>
      <c r="D491" s="65">
        <v>0.65</v>
      </c>
      <c r="E491" s="65">
        <v>0.35</v>
      </c>
      <c r="F491" s="65">
        <v>1</v>
      </c>
    </row>
    <row r="492" spans="2:6" x14ac:dyDescent="0.25">
      <c r="B492" s="63" t="s">
        <v>1031</v>
      </c>
      <c r="C492" s="64" t="s">
        <v>1032</v>
      </c>
      <c r="D492" s="65">
        <v>0.65</v>
      </c>
      <c r="E492" s="65">
        <v>0.35</v>
      </c>
      <c r="F492" s="65">
        <v>1</v>
      </c>
    </row>
    <row r="493" spans="2:6" x14ac:dyDescent="0.25">
      <c r="B493" s="63" t="s">
        <v>1033</v>
      </c>
      <c r="C493" s="64" t="s">
        <v>1034</v>
      </c>
      <c r="D493" s="65">
        <v>0.65</v>
      </c>
      <c r="E493" s="65">
        <v>0.35</v>
      </c>
      <c r="F493" s="65">
        <v>1</v>
      </c>
    </row>
    <row r="494" spans="2:6" x14ac:dyDescent="0.25">
      <c r="B494" s="63" t="s">
        <v>1035</v>
      </c>
      <c r="C494" s="64" t="s">
        <v>1036</v>
      </c>
      <c r="D494" s="65">
        <v>0.65</v>
      </c>
      <c r="E494" s="65">
        <v>0.35</v>
      </c>
      <c r="F494" s="65">
        <v>1</v>
      </c>
    </row>
    <row r="495" spans="2:6" x14ac:dyDescent="0.25">
      <c r="B495" s="63" t="s">
        <v>1037</v>
      </c>
      <c r="C495" s="64" t="s">
        <v>1038</v>
      </c>
      <c r="D495" s="65">
        <v>0.65</v>
      </c>
      <c r="E495" s="65">
        <v>0.35</v>
      </c>
      <c r="F495" s="65">
        <v>1</v>
      </c>
    </row>
    <row r="496" spans="2:6" x14ac:dyDescent="0.25">
      <c r="B496" s="63" t="s">
        <v>1039</v>
      </c>
      <c r="C496" s="64" t="s">
        <v>1040</v>
      </c>
      <c r="D496" s="65">
        <v>0.65</v>
      </c>
      <c r="E496" s="65">
        <v>0.35</v>
      </c>
      <c r="F496" s="65">
        <v>1</v>
      </c>
    </row>
    <row r="497" spans="2:6" x14ac:dyDescent="0.25">
      <c r="B497" s="63" t="s">
        <v>1041</v>
      </c>
      <c r="C497" s="64" t="s">
        <v>1042</v>
      </c>
      <c r="D497" s="65">
        <v>0.65</v>
      </c>
      <c r="E497" s="65">
        <v>0.35</v>
      </c>
      <c r="F497" s="65">
        <v>1</v>
      </c>
    </row>
    <row r="498" spans="2:6" x14ac:dyDescent="0.25">
      <c r="B498" s="63" t="s">
        <v>1043</v>
      </c>
      <c r="C498" s="64" t="s">
        <v>1044</v>
      </c>
      <c r="D498" s="65">
        <v>0.65</v>
      </c>
      <c r="E498" s="65">
        <v>0.35</v>
      </c>
      <c r="F498" s="65">
        <v>1</v>
      </c>
    </row>
    <row r="499" spans="2:6" x14ac:dyDescent="0.25">
      <c r="B499" s="63" t="s">
        <v>1045</v>
      </c>
      <c r="C499" s="64" t="s">
        <v>1046</v>
      </c>
      <c r="D499" s="65">
        <v>0.65</v>
      </c>
      <c r="E499" s="65">
        <v>0.35</v>
      </c>
      <c r="F499" s="65">
        <v>1</v>
      </c>
    </row>
    <row r="500" spans="2:6" x14ac:dyDescent="0.25">
      <c r="B500" s="63" t="s">
        <v>1047</v>
      </c>
      <c r="C500" s="64" t="s">
        <v>1048</v>
      </c>
      <c r="D500" s="65">
        <v>0.65</v>
      </c>
      <c r="E500" s="65">
        <v>0.35</v>
      </c>
      <c r="F500" s="65">
        <v>1</v>
      </c>
    </row>
    <row r="501" spans="2:6" x14ac:dyDescent="0.25">
      <c r="B501" s="63" t="s">
        <v>1049</v>
      </c>
      <c r="C501" s="64" t="s">
        <v>1050</v>
      </c>
      <c r="D501" s="65">
        <v>0.65</v>
      </c>
      <c r="E501" s="65">
        <v>0.35</v>
      </c>
      <c r="F501" s="65">
        <v>1</v>
      </c>
    </row>
    <row r="502" spans="2:6" x14ac:dyDescent="0.25">
      <c r="B502" s="63" t="s">
        <v>1051</v>
      </c>
      <c r="C502" s="64" t="s">
        <v>1052</v>
      </c>
      <c r="D502" s="65">
        <v>0.65</v>
      </c>
      <c r="E502" s="65">
        <v>0.35</v>
      </c>
      <c r="F502" s="65">
        <v>1</v>
      </c>
    </row>
    <row r="503" spans="2:6" x14ac:dyDescent="0.25">
      <c r="B503" s="63" t="s">
        <v>1054</v>
      </c>
      <c r="C503" s="64" t="s">
        <v>1055</v>
      </c>
      <c r="D503" s="65">
        <v>0.65</v>
      </c>
      <c r="E503" s="65">
        <v>1</v>
      </c>
      <c r="F503" s="65">
        <v>1.65</v>
      </c>
    </row>
    <row r="504" spans="2:6" x14ac:dyDescent="0.25">
      <c r="B504" s="63" t="s">
        <v>1056</v>
      </c>
      <c r="C504" s="64" t="s">
        <v>1057</v>
      </c>
      <c r="D504" s="65">
        <v>0.65</v>
      </c>
      <c r="E504" s="65">
        <v>1</v>
      </c>
      <c r="F504" s="65">
        <v>1.65</v>
      </c>
    </row>
    <row r="505" spans="2:6" x14ac:dyDescent="0.25">
      <c r="B505" s="63" t="s">
        <v>1058</v>
      </c>
      <c r="C505" s="64" t="s">
        <v>1059</v>
      </c>
      <c r="D505" s="65">
        <v>0.65</v>
      </c>
      <c r="E505" s="65">
        <v>1</v>
      </c>
      <c r="F505" s="65">
        <v>1.65</v>
      </c>
    </row>
    <row r="506" spans="2:6" x14ac:dyDescent="0.25">
      <c r="B506" s="63" t="s">
        <v>1060</v>
      </c>
      <c r="C506" s="64" t="s">
        <v>1061</v>
      </c>
      <c r="D506" s="65">
        <v>0.65</v>
      </c>
      <c r="E506" s="65">
        <v>1</v>
      </c>
      <c r="F506" s="65">
        <v>1.65</v>
      </c>
    </row>
    <row r="507" spans="2:6" x14ac:dyDescent="0.25">
      <c r="B507" s="63" t="s">
        <v>1063</v>
      </c>
      <c r="C507" s="64" t="s">
        <v>1064</v>
      </c>
      <c r="D507" s="65">
        <v>0.65</v>
      </c>
      <c r="E507" s="65">
        <v>0.7</v>
      </c>
      <c r="F507" s="65">
        <v>1.35</v>
      </c>
    </row>
    <row r="508" spans="2:6" x14ac:dyDescent="0.25">
      <c r="B508" s="63" t="s">
        <v>1065</v>
      </c>
      <c r="C508" s="64" t="s">
        <v>1066</v>
      </c>
      <c r="D508" s="65">
        <v>0.65</v>
      </c>
      <c r="E508" s="65">
        <v>0.7</v>
      </c>
      <c r="F508" s="65">
        <v>1.35</v>
      </c>
    </row>
    <row r="509" spans="2:6" x14ac:dyDescent="0.25">
      <c r="B509" s="63" t="s">
        <v>1067</v>
      </c>
      <c r="C509" s="64" t="s">
        <v>1068</v>
      </c>
      <c r="D509" s="65">
        <v>0.75</v>
      </c>
      <c r="E509" s="65">
        <v>0.6</v>
      </c>
      <c r="F509" s="65">
        <v>1.35</v>
      </c>
    </row>
    <row r="510" spans="2:6" x14ac:dyDescent="0.25">
      <c r="B510" s="63" t="s">
        <v>1069</v>
      </c>
      <c r="C510" s="64" t="s">
        <v>1070</v>
      </c>
      <c r="D510" s="65">
        <v>0.75</v>
      </c>
      <c r="E510" s="65">
        <v>0.6</v>
      </c>
      <c r="F510" s="65">
        <v>1.35</v>
      </c>
    </row>
    <row r="511" spans="2:6" x14ac:dyDescent="0.25">
      <c r="B511" s="63" t="s">
        <v>1071</v>
      </c>
      <c r="C511" s="64" t="s">
        <v>1072</v>
      </c>
      <c r="D511" s="65">
        <v>0.75</v>
      </c>
      <c r="E511" s="65">
        <v>0.6</v>
      </c>
      <c r="F511" s="65">
        <v>1.35</v>
      </c>
    </row>
    <row r="512" spans="2:6" x14ac:dyDescent="0.25">
      <c r="B512" s="63" t="s">
        <v>1073</v>
      </c>
      <c r="C512" s="64" t="s">
        <v>1074</v>
      </c>
      <c r="D512" s="65">
        <v>0.65</v>
      </c>
      <c r="E512" s="65">
        <v>1</v>
      </c>
      <c r="F512" s="65">
        <v>1.65</v>
      </c>
    </row>
    <row r="513" spans="2:6" x14ac:dyDescent="0.25">
      <c r="B513" s="63" t="s">
        <v>1075</v>
      </c>
      <c r="C513" s="64" t="s">
        <v>1076</v>
      </c>
      <c r="D513" s="65">
        <v>0.65</v>
      </c>
      <c r="E513" s="65">
        <v>1</v>
      </c>
      <c r="F513" s="65">
        <v>1.65</v>
      </c>
    </row>
    <row r="514" spans="2:6" x14ac:dyDescent="0.25">
      <c r="B514" s="63" t="s">
        <v>1077</v>
      </c>
      <c r="C514" s="64" t="s">
        <v>1078</v>
      </c>
      <c r="D514" s="65">
        <v>0.65</v>
      </c>
      <c r="E514" s="65">
        <v>1</v>
      </c>
      <c r="F514" s="65">
        <v>1.65</v>
      </c>
    </row>
    <row r="515" spans="2:6" x14ac:dyDescent="0.25">
      <c r="B515" s="63" t="s">
        <v>1079</v>
      </c>
      <c r="C515" s="64" t="s">
        <v>1080</v>
      </c>
      <c r="D515" s="65">
        <v>0.65</v>
      </c>
      <c r="E515" s="65">
        <v>0.35</v>
      </c>
      <c r="F515" s="65">
        <v>1</v>
      </c>
    </row>
    <row r="516" spans="2:6" x14ac:dyDescent="0.25">
      <c r="B516" s="63" t="s">
        <v>1081</v>
      </c>
      <c r="C516" s="64" t="s">
        <v>1082</v>
      </c>
      <c r="D516" s="65">
        <v>0.65</v>
      </c>
      <c r="E516" s="65">
        <v>0.35</v>
      </c>
      <c r="F516" s="65">
        <v>1</v>
      </c>
    </row>
    <row r="517" spans="2:6" x14ac:dyDescent="0.25">
      <c r="B517" s="63" t="s">
        <v>1083</v>
      </c>
      <c r="C517" s="64" t="s">
        <v>1084</v>
      </c>
      <c r="D517" s="65">
        <v>0.65</v>
      </c>
      <c r="E517" s="65">
        <v>0.35</v>
      </c>
      <c r="F517" s="65">
        <v>1</v>
      </c>
    </row>
    <row r="518" spans="2:6" x14ac:dyDescent="0.25">
      <c r="B518" s="63" t="s">
        <v>1085</v>
      </c>
      <c r="C518" s="64" t="s">
        <v>1086</v>
      </c>
      <c r="D518" s="65">
        <v>0.9</v>
      </c>
      <c r="E518" s="65">
        <v>0.8</v>
      </c>
      <c r="F518" s="65">
        <v>1.7</v>
      </c>
    </row>
    <row r="519" spans="2:6" x14ac:dyDescent="0.25">
      <c r="B519" s="63" t="s">
        <v>1087</v>
      </c>
      <c r="C519" s="64" t="s">
        <v>1088</v>
      </c>
      <c r="D519" s="65">
        <v>0.9</v>
      </c>
      <c r="E519" s="65">
        <v>0.8</v>
      </c>
      <c r="F519" s="65">
        <v>1.7</v>
      </c>
    </row>
    <row r="520" spans="2:6" x14ac:dyDescent="0.25">
      <c r="B520" s="63" t="s">
        <v>1089</v>
      </c>
      <c r="C520" s="64" t="s">
        <v>1090</v>
      </c>
      <c r="D520" s="65">
        <v>0.9</v>
      </c>
      <c r="E520" s="65">
        <v>0.8</v>
      </c>
      <c r="F520" s="65">
        <v>1.7</v>
      </c>
    </row>
    <row r="521" spans="2:6" x14ac:dyDescent="0.25">
      <c r="B521" s="63" t="s">
        <v>1091</v>
      </c>
      <c r="C521" s="64" t="s">
        <v>1092</v>
      </c>
      <c r="D521" s="65">
        <v>0.9</v>
      </c>
      <c r="E521" s="65">
        <v>0.85</v>
      </c>
      <c r="F521" s="65">
        <v>1.75</v>
      </c>
    </row>
    <row r="522" spans="2:6" x14ac:dyDescent="0.25">
      <c r="B522" s="63" t="s">
        <v>1093</v>
      </c>
      <c r="C522" s="64" t="s">
        <v>1094</v>
      </c>
      <c r="D522" s="65">
        <v>0.5</v>
      </c>
      <c r="E522" s="65">
        <v>0.4</v>
      </c>
      <c r="F522" s="65">
        <v>0.9</v>
      </c>
    </row>
    <row r="523" spans="2:6" x14ac:dyDescent="0.25">
      <c r="B523" s="63" t="s">
        <v>1095</v>
      </c>
      <c r="C523" s="64" t="s">
        <v>1096</v>
      </c>
      <c r="D523" s="65">
        <v>0.9</v>
      </c>
      <c r="E523" s="65">
        <v>0.85</v>
      </c>
      <c r="F523" s="65">
        <v>1.75</v>
      </c>
    </row>
    <row r="524" spans="2:6" x14ac:dyDescent="0.25">
      <c r="B524" s="63" t="s">
        <v>1097</v>
      </c>
      <c r="C524" s="64" t="s">
        <v>1098</v>
      </c>
      <c r="D524" s="65">
        <v>0.9</v>
      </c>
      <c r="E524" s="65">
        <v>0.85</v>
      </c>
      <c r="F524" s="65">
        <v>1.75</v>
      </c>
    </row>
    <row r="525" spans="2:6" x14ac:dyDescent="0.25">
      <c r="B525" s="63" t="s">
        <v>1099</v>
      </c>
      <c r="C525" s="64" t="s">
        <v>1100</v>
      </c>
      <c r="D525" s="65">
        <v>1.5</v>
      </c>
      <c r="E525" s="65">
        <v>1.1000000000000001</v>
      </c>
      <c r="F525" s="65">
        <v>2.6</v>
      </c>
    </row>
    <row r="526" spans="2:6" x14ac:dyDescent="0.25">
      <c r="B526" s="63" t="s">
        <v>1102</v>
      </c>
      <c r="C526" s="64" t="s">
        <v>1103</v>
      </c>
      <c r="D526" s="65">
        <v>1</v>
      </c>
      <c r="E526" s="65">
        <v>1</v>
      </c>
      <c r="F526" s="65">
        <v>2</v>
      </c>
    </row>
    <row r="527" spans="2:6" x14ac:dyDescent="0.25">
      <c r="B527" s="63" t="s">
        <v>1104</v>
      </c>
      <c r="C527" s="64" t="s">
        <v>1105</v>
      </c>
      <c r="D527" s="65">
        <v>1</v>
      </c>
      <c r="E527" s="65">
        <v>1</v>
      </c>
      <c r="F527" s="65">
        <v>2</v>
      </c>
    </row>
    <row r="528" spans="2:6" x14ac:dyDescent="0.25">
      <c r="B528" s="63" t="s">
        <v>1106</v>
      </c>
      <c r="C528" s="64" t="s">
        <v>1107</v>
      </c>
      <c r="D528" s="65">
        <v>1</v>
      </c>
      <c r="E528" s="65">
        <v>1</v>
      </c>
      <c r="F528" s="65">
        <v>2</v>
      </c>
    </row>
    <row r="529" spans="2:6" x14ac:dyDescent="0.25">
      <c r="B529" s="63" t="s">
        <v>1108</v>
      </c>
      <c r="C529" s="64" t="s">
        <v>1109</v>
      </c>
      <c r="D529" s="65">
        <v>1</v>
      </c>
      <c r="E529" s="65">
        <v>1</v>
      </c>
      <c r="F529" s="65">
        <v>2</v>
      </c>
    </row>
    <row r="530" spans="2:6" x14ac:dyDescent="0.25">
      <c r="B530" s="63" t="s">
        <v>1110</v>
      </c>
      <c r="C530" s="64" t="s">
        <v>1111</v>
      </c>
      <c r="D530" s="65">
        <v>1</v>
      </c>
      <c r="E530" s="65">
        <v>1</v>
      </c>
      <c r="F530" s="65">
        <v>2</v>
      </c>
    </row>
    <row r="531" spans="2:6" x14ac:dyDescent="0.25">
      <c r="B531" s="63" t="s">
        <v>1112</v>
      </c>
      <c r="C531" s="64" t="s">
        <v>1113</v>
      </c>
      <c r="D531" s="65">
        <v>1</v>
      </c>
      <c r="E531" s="65">
        <v>1</v>
      </c>
      <c r="F531" s="65">
        <v>2</v>
      </c>
    </row>
    <row r="532" spans="2:6" x14ac:dyDescent="0.25">
      <c r="B532" s="63" t="s">
        <v>1114</v>
      </c>
      <c r="C532" s="64" t="s">
        <v>1115</v>
      </c>
      <c r="D532" s="65">
        <v>1</v>
      </c>
      <c r="E532" s="65">
        <v>1</v>
      </c>
      <c r="F532" s="65">
        <v>2</v>
      </c>
    </row>
    <row r="533" spans="2:6" x14ac:dyDescent="0.25">
      <c r="B533" s="63" t="s">
        <v>1116</v>
      </c>
      <c r="C533" s="64" t="s">
        <v>1117</v>
      </c>
      <c r="D533" s="65">
        <v>1</v>
      </c>
      <c r="E533" s="65">
        <v>1</v>
      </c>
      <c r="F533" s="65">
        <v>2</v>
      </c>
    </row>
    <row r="534" spans="2:6" x14ac:dyDescent="0.25">
      <c r="B534" s="63" t="s">
        <v>1118</v>
      </c>
      <c r="C534" s="64" t="s">
        <v>1119</v>
      </c>
      <c r="D534" s="65">
        <v>1</v>
      </c>
      <c r="E534" s="65">
        <v>1</v>
      </c>
      <c r="F534" s="65">
        <v>2</v>
      </c>
    </row>
    <row r="535" spans="2:6" x14ac:dyDescent="0.25">
      <c r="B535" s="63" t="s">
        <v>1120</v>
      </c>
      <c r="C535" s="64" t="s">
        <v>1121</v>
      </c>
      <c r="D535" s="65">
        <v>1</v>
      </c>
      <c r="E535" s="65">
        <v>1</v>
      </c>
      <c r="F535" s="65">
        <v>2</v>
      </c>
    </row>
    <row r="536" spans="2:6" x14ac:dyDescent="0.25">
      <c r="B536" s="63" t="s">
        <v>1122</v>
      </c>
      <c r="C536" s="64" t="s">
        <v>1123</v>
      </c>
      <c r="D536" s="65">
        <v>1</v>
      </c>
      <c r="E536" s="65">
        <v>1</v>
      </c>
      <c r="F536" s="65">
        <v>2</v>
      </c>
    </row>
    <row r="537" spans="2:6" x14ac:dyDescent="0.25">
      <c r="B537" s="63" t="s">
        <v>1124</v>
      </c>
      <c r="C537" s="64" t="s">
        <v>1125</v>
      </c>
      <c r="D537" s="65">
        <v>1</v>
      </c>
      <c r="E537" s="65">
        <v>1</v>
      </c>
      <c r="F537" s="65">
        <v>2</v>
      </c>
    </row>
    <row r="538" spans="2:6" x14ac:dyDescent="0.25">
      <c r="B538" s="63" t="s">
        <v>1126</v>
      </c>
      <c r="C538" s="64" t="s">
        <v>1127</v>
      </c>
      <c r="D538" s="65">
        <v>0.95</v>
      </c>
      <c r="E538" s="65">
        <v>1</v>
      </c>
      <c r="F538" s="65">
        <v>1.95</v>
      </c>
    </row>
    <row r="539" spans="2:6" x14ac:dyDescent="0.25">
      <c r="B539" s="63" t="s">
        <v>1128</v>
      </c>
      <c r="C539" s="64" t="s">
        <v>1129</v>
      </c>
      <c r="D539" s="65">
        <v>1.55</v>
      </c>
      <c r="E539" s="65">
        <v>1.2</v>
      </c>
      <c r="F539" s="65">
        <v>2.75</v>
      </c>
    </row>
    <row r="540" spans="2:6" x14ac:dyDescent="0.25">
      <c r="B540" s="63" t="s">
        <v>1130</v>
      </c>
      <c r="C540" s="64" t="s">
        <v>1131</v>
      </c>
      <c r="D540" s="65">
        <v>1.55</v>
      </c>
      <c r="E540" s="65">
        <v>1.2</v>
      </c>
      <c r="F540" s="65">
        <v>2.75</v>
      </c>
    </row>
    <row r="541" spans="2:6" x14ac:dyDescent="0.25">
      <c r="B541" s="63" t="s">
        <v>1132</v>
      </c>
      <c r="C541" s="64" t="s">
        <v>1133</v>
      </c>
      <c r="D541" s="65">
        <v>0.8</v>
      </c>
      <c r="E541" s="65">
        <v>0.7</v>
      </c>
      <c r="F541" s="65">
        <v>1.5</v>
      </c>
    </row>
    <row r="542" spans="2:6" x14ac:dyDescent="0.25">
      <c r="B542" s="63" t="s">
        <v>1134</v>
      </c>
      <c r="C542" s="64" t="s">
        <v>1135</v>
      </c>
      <c r="D542" s="65">
        <v>0.8</v>
      </c>
      <c r="E542" s="65">
        <v>0.7</v>
      </c>
      <c r="F542" s="65">
        <v>1.5</v>
      </c>
    </row>
    <row r="543" spans="2:6" x14ac:dyDescent="0.25">
      <c r="B543" s="63" t="s">
        <v>1136</v>
      </c>
      <c r="C543" s="64" t="s">
        <v>1137</v>
      </c>
      <c r="D543" s="65">
        <v>0.8</v>
      </c>
      <c r="E543" s="65">
        <v>0.7</v>
      </c>
      <c r="F543" s="65">
        <v>1.5</v>
      </c>
    </row>
    <row r="544" spans="2:6" x14ac:dyDescent="0.25">
      <c r="B544" s="63" t="s">
        <v>1138</v>
      </c>
      <c r="C544" s="64" t="s">
        <v>1139</v>
      </c>
      <c r="D544" s="65">
        <v>1.4</v>
      </c>
      <c r="E544" s="65">
        <v>2.2000000000000002</v>
      </c>
      <c r="F544" s="65">
        <v>3.6</v>
      </c>
    </row>
    <row r="545" spans="2:6" x14ac:dyDescent="0.25">
      <c r="B545" s="63" t="s">
        <v>1140</v>
      </c>
      <c r="C545" s="64" t="s">
        <v>1141</v>
      </c>
      <c r="D545" s="65">
        <v>1.4</v>
      </c>
      <c r="E545" s="65">
        <v>2.2000000000000002</v>
      </c>
      <c r="F545" s="65">
        <v>3.6</v>
      </c>
    </row>
    <row r="546" spans="2:6" x14ac:dyDescent="0.25">
      <c r="B546" s="63" t="s">
        <v>1142</v>
      </c>
      <c r="C546" s="64" t="s">
        <v>1143</v>
      </c>
      <c r="D546" s="65">
        <v>1.4</v>
      </c>
      <c r="E546" s="65">
        <v>2.2000000000000002</v>
      </c>
      <c r="F546" s="65">
        <v>3.6</v>
      </c>
    </row>
    <row r="547" spans="2:6" x14ac:dyDescent="0.25">
      <c r="B547" s="63" t="s">
        <v>1144</v>
      </c>
      <c r="C547" s="64" t="s">
        <v>1145</v>
      </c>
      <c r="D547" s="65">
        <v>1</v>
      </c>
      <c r="E547" s="65">
        <v>0.85</v>
      </c>
      <c r="F547" s="65">
        <v>1.85</v>
      </c>
    </row>
    <row r="548" spans="2:6" x14ac:dyDescent="0.25">
      <c r="B548" s="63" t="s">
        <v>1146</v>
      </c>
      <c r="C548" s="64" t="s">
        <v>1147</v>
      </c>
      <c r="D548" s="65">
        <v>2.1</v>
      </c>
      <c r="E548" s="65">
        <v>1.5</v>
      </c>
      <c r="F548" s="65">
        <v>3.6</v>
      </c>
    </row>
    <row r="549" spans="2:6" x14ac:dyDescent="0.25">
      <c r="B549" s="63" t="s">
        <v>1148</v>
      </c>
      <c r="C549" s="64" t="s">
        <v>1149</v>
      </c>
      <c r="D549" s="65">
        <v>2.1</v>
      </c>
      <c r="E549" s="65">
        <v>1.5</v>
      </c>
      <c r="F549" s="65">
        <v>3.6</v>
      </c>
    </row>
    <row r="550" spans="2:6" x14ac:dyDescent="0.25">
      <c r="B550" s="63" t="s">
        <v>1150</v>
      </c>
      <c r="C550" s="64" t="s">
        <v>1151</v>
      </c>
      <c r="D550" s="65">
        <v>2.1</v>
      </c>
      <c r="E550" s="65">
        <v>1.5</v>
      </c>
      <c r="F550" s="65">
        <v>3.6</v>
      </c>
    </row>
    <row r="551" spans="2:6" x14ac:dyDescent="0.25">
      <c r="B551" s="63" t="s">
        <v>1152</v>
      </c>
      <c r="C551" s="64" t="s">
        <v>1153</v>
      </c>
      <c r="D551" s="65">
        <v>2.1</v>
      </c>
      <c r="E551" s="65">
        <v>1.5</v>
      </c>
      <c r="F551" s="65">
        <v>3.6</v>
      </c>
    </row>
    <row r="552" spans="2:6" x14ac:dyDescent="0.25">
      <c r="B552" s="63" t="s">
        <v>1154</v>
      </c>
      <c r="C552" s="64" t="s">
        <v>1155</v>
      </c>
      <c r="D552" s="65">
        <v>1</v>
      </c>
      <c r="E552" s="65">
        <v>1.05</v>
      </c>
      <c r="F552" s="65">
        <v>2.0499999999999998</v>
      </c>
    </row>
    <row r="553" spans="2:6" x14ac:dyDescent="0.25">
      <c r="B553" s="63" t="s">
        <v>1156</v>
      </c>
      <c r="C553" s="64" t="s">
        <v>1157</v>
      </c>
      <c r="D553" s="65">
        <v>1</v>
      </c>
      <c r="E553" s="65">
        <v>1.05</v>
      </c>
      <c r="F553" s="65">
        <v>2.0499999999999998</v>
      </c>
    </row>
    <row r="554" spans="2:6" x14ac:dyDescent="0.25">
      <c r="B554" s="63" t="s">
        <v>1158</v>
      </c>
      <c r="C554" s="64" t="s">
        <v>1159</v>
      </c>
      <c r="D554" s="65">
        <v>0.7</v>
      </c>
      <c r="E554" s="65">
        <v>0.7</v>
      </c>
      <c r="F554" s="65">
        <v>1.4</v>
      </c>
    </row>
    <row r="555" spans="2:6" x14ac:dyDescent="0.25">
      <c r="B555" s="63" t="s">
        <v>1160</v>
      </c>
      <c r="C555" s="64" t="s">
        <v>1161</v>
      </c>
      <c r="D555" s="65">
        <v>1</v>
      </c>
      <c r="E555" s="65">
        <v>1.05</v>
      </c>
      <c r="F555" s="65">
        <v>2.0499999999999998</v>
      </c>
    </row>
    <row r="556" spans="2:6" x14ac:dyDescent="0.25">
      <c r="B556" s="63" t="s">
        <v>1162</v>
      </c>
      <c r="C556" s="64" t="s">
        <v>1163</v>
      </c>
      <c r="D556" s="65">
        <v>1</v>
      </c>
      <c r="E556" s="65">
        <v>1.05</v>
      </c>
      <c r="F556" s="65">
        <v>2.0499999999999998</v>
      </c>
    </row>
    <row r="557" spans="2:6" x14ac:dyDescent="0.25">
      <c r="B557" s="63" t="s">
        <v>1164</v>
      </c>
      <c r="C557" s="64" t="s">
        <v>1165</v>
      </c>
      <c r="D557" s="65">
        <v>1.8</v>
      </c>
      <c r="E557" s="65">
        <v>1.5</v>
      </c>
      <c r="F557" s="65">
        <v>3.3</v>
      </c>
    </row>
    <row r="558" spans="2:6" x14ac:dyDescent="0.25">
      <c r="B558" s="63" t="s">
        <v>1166</v>
      </c>
      <c r="C558" s="64" t="s">
        <v>1167</v>
      </c>
      <c r="D558" s="65">
        <v>1</v>
      </c>
      <c r="E558" s="65">
        <v>1.05</v>
      </c>
      <c r="F558" s="65">
        <v>2.0499999999999998</v>
      </c>
    </row>
    <row r="559" spans="2:6" x14ac:dyDescent="0.25">
      <c r="B559" s="63" t="s">
        <v>1169</v>
      </c>
      <c r="C559" s="64" t="s">
        <v>1170</v>
      </c>
      <c r="D559" s="65">
        <v>0.65</v>
      </c>
      <c r="E559" s="65">
        <v>1</v>
      </c>
      <c r="F559" s="65">
        <v>1.65</v>
      </c>
    </row>
    <row r="560" spans="2:6" x14ac:dyDescent="0.25">
      <c r="B560" s="63" t="s">
        <v>1171</v>
      </c>
      <c r="C560" s="64" t="s">
        <v>1172</v>
      </c>
      <c r="D560" s="65">
        <v>0.65</v>
      </c>
      <c r="E560" s="65">
        <v>1</v>
      </c>
      <c r="F560" s="65">
        <v>1.65</v>
      </c>
    </row>
    <row r="561" spans="2:6" x14ac:dyDescent="0.25">
      <c r="B561" s="63" t="s">
        <v>1173</v>
      </c>
      <c r="C561" s="64" t="s">
        <v>1174</v>
      </c>
      <c r="D561" s="65">
        <v>0.65</v>
      </c>
      <c r="E561" s="65">
        <v>1</v>
      </c>
      <c r="F561" s="65">
        <v>1.65</v>
      </c>
    </row>
    <row r="562" spans="2:6" x14ac:dyDescent="0.25">
      <c r="B562" s="63" t="s">
        <v>1175</v>
      </c>
      <c r="C562" s="64" t="s">
        <v>1176</v>
      </c>
      <c r="D562" s="65">
        <v>1.4</v>
      </c>
      <c r="E562" s="65">
        <v>2.2000000000000002</v>
      </c>
      <c r="F562" s="65">
        <v>3.6</v>
      </c>
    </row>
    <row r="563" spans="2:6" x14ac:dyDescent="0.25">
      <c r="B563" s="63" t="s">
        <v>1177</v>
      </c>
      <c r="C563" s="64" t="s">
        <v>1178</v>
      </c>
      <c r="D563" s="65">
        <v>1.4</v>
      </c>
      <c r="E563" s="65">
        <v>2.2000000000000002</v>
      </c>
      <c r="F563" s="65">
        <v>3.6</v>
      </c>
    </row>
    <row r="564" spans="2:6" x14ac:dyDescent="0.25">
      <c r="B564" s="63" t="s">
        <v>1179</v>
      </c>
      <c r="C564" s="64" t="s">
        <v>1180</v>
      </c>
      <c r="D564" s="65">
        <v>1.4</v>
      </c>
      <c r="E564" s="65">
        <v>2.2000000000000002</v>
      </c>
      <c r="F564" s="65">
        <v>3.6</v>
      </c>
    </row>
    <row r="565" spans="2:6" x14ac:dyDescent="0.25">
      <c r="B565" s="63" t="s">
        <v>1181</v>
      </c>
      <c r="C565" s="64" t="s">
        <v>1182</v>
      </c>
      <c r="D565" s="65">
        <v>1.4</v>
      </c>
      <c r="E565" s="65">
        <v>2.2000000000000002</v>
      </c>
      <c r="F565" s="65">
        <v>3.6</v>
      </c>
    </row>
    <row r="566" spans="2:6" x14ac:dyDescent="0.25">
      <c r="B566" s="63" t="s">
        <v>1183</v>
      </c>
      <c r="C566" s="64" t="s">
        <v>1184</v>
      </c>
      <c r="D566" s="65">
        <v>1.4</v>
      </c>
      <c r="E566" s="65">
        <v>2.2000000000000002</v>
      </c>
      <c r="F566" s="65">
        <v>3.6</v>
      </c>
    </row>
    <row r="567" spans="2:6" x14ac:dyDescent="0.25">
      <c r="B567" s="63" t="s">
        <v>1185</v>
      </c>
      <c r="C567" s="64" t="s">
        <v>1186</v>
      </c>
      <c r="D567" s="65">
        <v>0.65</v>
      </c>
      <c r="E567" s="65">
        <v>1</v>
      </c>
      <c r="F567" s="65">
        <v>1.65</v>
      </c>
    </row>
    <row r="568" spans="2:6" x14ac:dyDescent="0.25">
      <c r="B568" s="63" t="s">
        <v>1188</v>
      </c>
      <c r="C568" s="64" t="s">
        <v>1189</v>
      </c>
      <c r="D568" s="65">
        <v>0.65</v>
      </c>
      <c r="E568" s="65">
        <v>0.35</v>
      </c>
      <c r="F568" s="65">
        <v>1</v>
      </c>
    </row>
    <row r="569" spans="2:6" x14ac:dyDescent="0.25">
      <c r="B569" s="63" t="s">
        <v>1190</v>
      </c>
      <c r="C569" s="64" t="s">
        <v>1191</v>
      </c>
      <c r="D569" s="65">
        <v>0.65</v>
      </c>
      <c r="E569" s="65">
        <v>0.35</v>
      </c>
      <c r="F569" s="65">
        <v>1</v>
      </c>
    </row>
    <row r="570" spans="2:6" x14ac:dyDescent="0.25">
      <c r="B570" s="63" t="s">
        <v>1192</v>
      </c>
      <c r="C570" s="64" t="s">
        <v>1193</v>
      </c>
      <c r="D570" s="65">
        <v>0.65</v>
      </c>
      <c r="E570" s="65">
        <v>0.35</v>
      </c>
      <c r="F570" s="65">
        <v>1</v>
      </c>
    </row>
    <row r="571" spans="2:6" x14ac:dyDescent="0.25">
      <c r="B571" s="63" t="s">
        <v>1194</v>
      </c>
      <c r="C571" s="64" t="s">
        <v>1195</v>
      </c>
      <c r="D571" s="65">
        <v>0.65</v>
      </c>
      <c r="E571" s="65">
        <v>0.35</v>
      </c>
      <c r="F571" s="65">
        <v>1</v>
      </c>
    </row>
    <row r="572" spans="2:6" x14ac:dyDescent="0.25">
      <c r="B572" s="63" t="s">
        <v>1196</v>
      </c>
      <c r="C572" s="64" t="s">
        <v>1197</v>
      </c>
      <c r="D572" s="65">
        <v>0.65</v>
      </c>
      <c r="E572" s="65">
        <v>0.35</v>
      </c>
      <c r="F572" s="65">
        <v>1</v>
      </c>
    </row>
    <row r="573" spans="2:6" x14ac:dyDescent="0.25">
      <c r="B573" s="63" t="s">
        <v>1198</v>
      </c>
      <c r="C573" s="64" t="s">
        <v>1199</v>
      </c>
      <c r="D573" s="65">
        <v>0.65</v>
      </c>
      <c r="E573" s="65">
        <v>0.35</v>
      </c>
      <c r="F573" s="65">
        <v>1</v>
      </c>
    </row>
    <row r="574" spans="2:6" x14ac:dyDescent="0.25">
      <c r="B574" s="63" t="s">
        <v>1200</v>
      </c>
      <c r="C574" s="64" t="s">
        <v>1201</v>
      </c>
      <c r="D574" s="65">
        <v>0.65</v>
      </c>
      <c r="E574" s="65">
        <v>0.35</v>
      </c>
      <c r="F574" s="65">
        <v>1</v>
      </c>
    </row>
    <row r="575" spans="2:6" x14ac:dyDescent="0.25">
      <c r="B575" s="63" t="s">
        <v>1202</v>
      </c>
      <c r="C575" s="64" t="s">
        <v>1203</v>
      </c>
      <c r="D575" s="65">
        <v>0.65</v>
      </c>
      <c r="E575" s="65">
        <v>0.35</v>
      </c>
      <c r="F575" s="65">
        <v>1</v>
      </c>
    </row>
    <row r="576" spans="2:6" x14ac:dyDescent="0.25">
      <c r="B576" s="63" t="s">
        <v>1204</v>
      </c>
      <c r="C576" s="64" t="s">
        <v>1205</v>
      </c>
      <c r="D576" s="65">
        <v>0.65</v>
      </c>
      <c r="E576" s="65">
        <v>0.35</v>
      </c>
      <c r="F576" s="65">
        <v>1</v>
      </c>
    </row>
    <row r="577" spans="2:6" x14ac:dyDescent="0.25">
      <c r="B577" s="63" t="s">
        <v>1206</v>
      </c>
      <c r="C577" s="64" t="s">
        <v>1207</v>
      </c>
      <c r="D577" s="65">
        <v>0.65</v>
      </c>
      <c r="E577" s="65">
        <v>0.35</v>
      </c>
      <c r="F577" s="65">
        <v>1</v>
      </c>
    </row>
    <row r="578" spans="2:6" x14ac:dyDescent="0.25">
      <c r="B578" s="63" t="s">
        <v>1208</v>
      </c>
      <c r="C578" s="64" t="s">
        <v>1209</v>
      </c>
      <c r="D578" s="65">
        <v>0.65</v>
      </c>
      <c r="E578" s="65">
        <v>0.35</v>
      </c>
      <c r="F578" s="65">
        <v>1</v>
      </c>
    </row>
    <row r="579" spans="2:6" x14ac:dyDescent="0.25">
      <c r="B579" s="63" t="s">
        <v>1210</v>
      </c>
      <c r="C579" s="64" t="s">
        <v>1211</v>
      </c>
      <c r="D579" s="65">
        <v>0.65</v>
      </c>
      <c r="E579" s="65">
        <v>0.35</v>
      </c>
      <c r="F579" s="65">
        <v>1</v>
      </c>
    </row>
    <row r="580" spans="2:6" x14ac:dyDescent="0.25">
      <c r="B580" s="63" t="s">
        <v>1213</v>
      </c>
      <c r="C580" s="64" t="s">
        <v>1214</v>
      </c>
      <c r="D580" s="65">
        <v>0.8</v>
      </c>
      <c r="E580" s="65">
        <v>0.7</v>
      </c>
      <c r="F580" s="65">
        <v>1.5</v>
      </c>
    </row>
    <row r="581" spans="2:6" x14ac:dyDescent="0.25">
      <c r="B581" s="63" t="s">
        <v>1215</v>
      </c>
      <c r="C581" s="64" t="s">
        <v>1216</v>
      </c>
      <c r="D581" s="65">
        <v>0.8</v>
      </c>
      <c r="E581" s="65">
        <v>0.7</v>
      </c>
      <c r="F581" s="65">
        <v>1.5</v>
      </c>
    </row>
    <row r="582" spans="2:6" x14ac:dyDescent="0.25">
      <c r="B582" s="63" t="s">
        <v>1217</v>
      </c>
      <c r="C582" s="64" t="s">
        <v>1218</v>
      </c>
      <c r="D582" s="65">
        <v>0.8</v>
      </c>
      <c r="E582" s="65">
        <v>0.7</v>
      </c>
      <c r="F582" s="65">
        <v>1.5</v>
      </c>
    </row>
    <row r="583" spans="2:6" x14ac:dyDescent="0.25">
      <c r="B583" s="63" t="s">
        <v>1219</v>
      </c>
      <c r="C583" s="64" t="s">
        <v>1220</v>
      </c>
      <c r="D583" s="65">
        <v>0.8</v>
      </c>
      <c r="E583" s="65">
        <v>0.7</v>
      </c>
      <c r="F583" s="65">
        <v>1.5</v>
      </c>
    </row>
    <row r="584" spans="2:6" x14ac:dyDescent="0.25">
      <c r="B584" s="63" t="s">
        <v>1221</v>
      </c>
      <c r="C584" s="64" t="s">
        <v>1222</v>
      </c>
      <c r="D584" s="65">
        <v>0.95</v>
      </c>
      <c r="E584" s="65">
        <v>0.8</v>
      </c>
      <c r="F584" s="65">
        <v>1.75</v>
      </c>
    </row>
    <row r="585" spans="2:6" x14ac:dyDescent="0.25">
      <c r="B585" s="63" t="s">
        <v>1223</v>
      </c>
      <c r="C585" s="64" t="s">
        <v>1224</v>
      </c>
      <c r="D585" s="65">
        <v>0.8</v>
      </c>
      <c r="E585" s="65">
        <v>0.7</v>
      </c>
      <c r="F585" s="65">
        <v>1.5</v>
      </c>
    </row>
    <row r="586" spans="2:6" x14ac:dyDescent="0.25">
      <c r="B586" s="63" t="s">
        <v>1225</v>
      </c>
      <c r="C586" s="64" t="s">
        <v>1226</v>
      </c>
      <c r="D586" s="65">
        <v>0.8</v>
      </c>
      <c r="E586" s="65">
        <v>0.7</v>
      </c>
      <c r="F586" s="65">
        <v>1.5</v>
      </c>
    </row>
    <row r="587" spans="2:6" x14ac:dyDescent="0.25">
      <c r="B587" s="63" t="s">
        <v>1227</v>
      </c>
      <c r="C587" s="64" t="s">
        <v>1228</v>
      </c>
      <c r="D587" s="65">
        <v>0.8</v>
      </c>
      <c r="E587" s="65">
        <v>0.7</v>
      </c>
      <c r="F587" s="65">
        <v>1.5</v>
      </c>
    </row>
    <row r="588" spans="2:6" x14ac:dyDescent="0.25">
      <c r="B588" s="63" t="s">
        <v>1229</v>
      </c>
      <c r="C588" s="64" t="s">
        <v>1230</v>
      </c>
      <c r="D588" s="65">
        <v>0.8</v>
      </c>
      <c r="E588" s="65">
        <v>0.7</v>
      </c>
      <c r="F588" s="65">
        <v>1.5</v>
      </c>
    </row>
    <row r="589" spans="2:6" x14ac:dyDescent="0.25">
      <c r="B589" s="63" t="s">
        <v>1231</v>
      </c>
      <c r="C589" s="64" t="s">
        <v>1232</v>
      </c>
      <c r="D589" s="65">
        <v>0.8</v>
      </c>
      <c r="E589" s="65">
        <v>0.7</v>
      </c>
      <c r="F589" s="65">
        <v>1.5</v>
      </c>
    </row>
    <row r="590" spans="2:6" x14ac:dyDescent="0.25">
      <c r="B590" s="63" t="s">
        <v>1233</v>
      </c>
      <c r="C590" s="64" t="s">
        <v>1234</v>
      </c>
      <c r="D590" s="65">
        <v>0.8</v>
      </c>
      <c r="E590" s="65">
        <v>0.7</v>
      </c>
      <c r="F590" s="65">
        <v>1.5</v>
      </c>
    </row>
    <row r="591" spans="2:6" x14ac:dyDescent="0.25">
      <c r="B591" s="63" t="s">
        <v>1235</v>
      </c>
      <c r="C591" s="64" t="s">
        <v>1236</v>
      </c>
      <c r="D591" s="65">
        <v>0.8</v>
      </c>
      <c r="E591" s="65">
        <v>0.7</v>
      </c>
      <c r="F591" s="65">
        <v>1.5</v>
      </c>
    </row>
    <row r="592" spans="2:6" x14ac:dyDescent="0.25">
      <c r="B592" s="63" t="s">
        <v>1237</v>
      </c>
      <c r="C592" s="64" t="s">
        <v>1238</v>
      </c>
      <c r="D592" s="65">
        <v>0.8</v>
      </c>
      <c r="E592" s="65">
        <v>0.7</v>
      </c>
      <c r="F592" s="65">
        <v>1.5</v>
      </c>
    </row>
    <row r="593" spans="2:6" x14ac:dyDescent="0.25">
      <c r="B593" s="63" t="s">
        <v>1239</v>
      </c>
      <c r="C593" s="64" t="s">
        <v>1240</v>
      </c>
      <c r="D593" s="65">
        <v>0.8</v>
      </c>
      <c r="E593" s="65">
        <v>0.7</v>
      </c>
      <c r="F593" s="65">
        <v>1.5</v>
      </c>
    </row>
    <row r="594" spans="2:6" x14ac:dyDescent="0.25">
      <c r="B594" s="63" t="s">
        <v>1242</v>
      </c>
      <c r="C594" s="64" t="s">
        <v>1243</v>
      </c>
      <c r="D594" s="65">
        <v>0.75</v>
      </c>
      <c r="E594" s="65">
        <v>0.5</v>
      </c>
      <c r="F594" s="65">
        <v>1.25</v>
      </c>
    </row>
    <row r="595" spans="2:6" x14ac:dyDescent="0.25">
      <c r="B595" s="63" t="s">
        <v>1244</v>
      </c>
      <c r="C595" s="64" t="s">
        <v>1245</v>
      </c>
      <c r="D595" s="65">
        <v>0.75</v>
      </c>
      <c r="E595" s="65">
        <v>0.5</v>
      </c>
      <c r="F595" s="65">
        <v>1.25</v>
      </c>
    </row>
    <row r="596" spans="2:6" x14ac:dyDescent="0.25">
      <c r="B596" s="63" t="s">
        <v>1246</v>
      </c>
      <c r="C596" s="64" t="s">
        <v>1247</v>
      </c>
      <c r="D596" s="65">
        <v>0.75</v>
      </c>
      <c r="E596" s="65">
        <v>0.5</v>
      </c>
      <c r="F596" s="65">
        <v>1.25</v>
      </c>
    </row>
    <row r="597" spans="2:6" x14ac:dyDescent="0.25">
      <c r="B597" s="63" t="s">
        <v>1248</v>
      </c>
      <c r="C597" s="64" t="s">
        <v>1249</v>
      </c>
      <c r="D597" s="65">
        <v>0.75</v>
      </c>
      <c r="E597" s="65">
        <v>0.5</v>
      </c>
      <c r="F597" s="65">
        <v>1.25</v>
      </c>
    </row>
    <row r="598" spans="2:6" x14ac:dyDescent="0.25">
      <c r="B598" s="63" t="s">
        <v>1250</v>
      </c>
      <c r="C598" s="64" t="s">
        <v>1251</v>
      </c>
      <c r="D598" s="65">
        <v>0.75</v>
      </c>
      <c r="E598" s="65">
        <v>0.5</v>
      </c>
      <c r="F598" s="65">
        <v>1.25</v>
      </c>
    </row>
    <row r="599" spans="2:6" x14ac:dyDescent="0.25">
      <c r="B599" s="63" t="s">
        <v>1252</v>
      </c>
      <c r="C599" s="64" t="s">
        <v>1253</v>
      </c>
      <c r="D599" s="65">
        <v>0.75</v>
      </c>
      <c r="E599" s="65">
        <v>0.5</v>
      </c>
      <c r="F599" s="65">
        <v>1.25</v>
      </c>
    </row>
    <row r="600" spans="2:6" x14ac:dyDescent="0.25">
      <c r="B600" s="63" t="s">
        <v>1254</v>
      </c>
      <c r="C600" s="64" t="s">
        <v>1255</v>
      </c>
      <c r="D600" s="65">
        <v>1.75</v>
      </c>
      <c r="E600" s="65">
        <v>1.2</v>
      </c>
      <c r="F600" s="65">
        <v>2.95</v>
      </c>
    </row>
    <row r="601" spans="2:6" x14ac:dyDescent="0.25">
      <c r="B601" s="63" t="s">
        <v>1256</v>
      </c>
      <c r="C601" s="64" t="s">
        <v>1257</v>
      </c>
      <c r="D601" s="65">
        <v>0.75</v>
      </c>
      <c r="E601" s="65">
        <v>0.5</v>
      </c>
      <c r="F601" s="65">
        <v>1.25</v>
      </c>
    </row>
    <row r="602" spans="2:6" x14ac:dyDescent="0.25">
      <c r="B602" s="63" t="s">
        <v>1258</v>
      </c>
      <c r="C602" s="64" t="s">
        <v>1259</v>
      </c>
      <c r="D602" s="65">
        <v>0.75</v>
      </c>
      <c r="E602" s="65">
        <v>0.5</v>
      </c>
      <c r="F602" s="65">
        <v>1.25</v>
      </c>
    </row>
    <row r="603" spans="2:6" x14ac:dyDescent="0.25">
      <c r="B603" s="63" t="s">
        <v>1260</v>
      </c>
      <c r="C603" s="64" t="s">
        <v>1261</v>
      </c>
      <c r="D603" s="65">
        <v>0.75</v>
      </c>
      <c r="E603" s="65">
        <v>0.5</v>
      </c>
      <c r="F603" s="65">
        <v>1.25</v>
      </c>
    </row>
    <row r="604" spans="2:6" x14ac:dyDescent="0.25">
      <c r="B604" s="63" t="s">
        <v>1262</v>
      </c>
      <c r="C604" s="64" t="s">
        <v>1263</v>
      </c>
      <c r="D604" s="65">
        <v>1.7</v>
      </c>
      <c r="E604" s="65">
        <v>1.3</v>
      </c>
      <c r="F604" s="65">
        <v>3</v>
      </c>
    </row>
    <row r="605" spans="2:6" x14ac:dyDescent="0.25">
      <c r="B605" s="63" t="s">
        <v>1264</v>
      </c>
      <c r="C605" s="64" t="s">
        <v>1265</v>
      </c>
      <c r="D605" s="65">
        <v>1.7</v>
      </c>
      <c r="E605" s="65">
        <v>1.3</v>
      </c>
      <c r="F605" s="65">
        <v>3</v>
      </c>
    </row>
    <row r="606" spans="2:6" x14ac:dyDescent="0.25">
      <c r="B606" s="63" t="s">
        <v>1266</v>
      </c>
      <c r="C606" s="64" t="s">
        <v>1267</v>
      </c>
      <c r="D606" s="65">
        <v>1.7</v>
      </c>
      <c r="E606" s="65">
        <v>1.3</v>
      </c>
      <c r="F606" s="65">
        <v>3</v>
      </c>
    </row>
    <row r="607" spans="2:6" x14ac:dyDescent="0.25">
      <c r="B607" s="63" t="s">
        <v>1268</v>
      </c>
      <c r="C607" s="64" t="s">
        <v>1269</v>
      </c>
      <c r="D607" s="65">
        <v>1.7</v>
      </c>
      <c r="E607" s="65">
        <v>1.3</v>
      </c>
      <c r="F607" s="65">
        <v>3</v>
      </c>
    </row>
    <row r="608" spans="2:6" x14ac:dyDescent="0.25">
      <c r="B608" s="63" t="s">
        <v>1270</v>
      </c>
      <c r="C608" s="64" t="s">
        <v>1271</v>
      </c>
      <c r="D608" s="65">
        <v>1.7</v>
      </c>
      <c r="E608" s="65">
        <v>1.3</v>
      </c>
      <c r="F608" s="65">
        <v>3</v>
      </c>
    </row>
    <row r="609" spans="2:6" x14ac:dyDescent="0.25">
      <c r="B609" s="63" t="s">
        <v>1272</v>
      </c>
      <c r="C609" s="64" t="s">
        <v>1273</v>
      </c>
      <c r="D609" s="65">
        <v>1.7</v>
      </c>
      <c r="E609" s="65">
        <v>1.3</v>
      </c>
      <c r="F609" s="65">
        <v>3</v>
      </c>
    </row>
    <row r="610" spans="2:6" x14ac:dyDescent="0.25">
      <c r="B610" s="63" t="s">
        <v>1275</v>
      </c>
      <c r="C610" s="64" t="s">
        <v>1276</v>
      </c>
      <c r="D610" s="65">
        <v>0.65</v>
      </c>
      <c r="E610" s="65">
        <v>1</v>
      </c>
      <c r="F610" s="65">
        <v>1.65</v>
      </c>
    </row>
    <row r="611" spans="2:6" x14ac:dyDescent="0.25">
      <c r="B611" s="63" t="s">
        <v>1277</v>
      </c>
      <c r="C611" s="64" t="s">
        <v>1278</v>
      </c>
      <c r="D611" s="65">
        <v>0.65</v>
      </c>
      <c r="E611" s="65">
        <v>1</v>
      </c>
      <c r="F611" s="65">
        <v>1.65</v>
      </c>
    </row>
    <row r="612" spans="2:6" x14ac:dyDescent="0.25">
      <c r="B612" s="63" t="s">
        <v>1279</v>
      </c>
      <c r="C612" s="64" t="s">
        <v>1280</v>
      </c>
      <c r="D612" s="65">
        <v>0.65</v>
      </c>
      <c r="E612" s="65">
        <v>1</v>
      </c>
      <c r="F612" s="65">
        <v>1.65</v>
      </c>
    </row>
    <row r="613" spans="2:6" x14ac:dyDescent="0.25">
      <c r="B613" s="63" t="s">
        <v>1281</v>
      </c>
      <c r="C613" s="64" t="s">
        <v>1282</v>
      </c>
      <c r="D613" s="65">
        <v>0.65</v>
      </c>
      <c r="E613" s="65">
        <v>1</v>
      </c>
      <c r="F613" s="65">
        <v>1.65</v>
      </c>
    </row>
    <row r="614" spans="2:6" x14ac:dyDescent="0.25">
      <c r="B614" s="63" t="s">
        <v>1283</v>
      </c>
      <c r="C614" s="64" t="s">
        <v>1284</v>
      </c>
      <c r="D614" s="65">
        <v>0.65</v>
      </c>
      <c r="E614" s="65">
        <v>1</v>
      </c>
      <c r="F614" s="65">
        <v>1.65</v>
      </c>
    </row>
    <row r="615" spans="2:6" x14ac:dyDescent="0.25">
      <c r="B615" s="63" t="s">
        <v>1285</v>
      </c>
      <c r="C615" s="64" t="s">
        <v>1286</v>
      </c>
      <c r="D615" s="65">
        <v>0.65</v>
      </c>
      <c r="E615" s="65">
        <v>1</v>
      </c>
      <c r="F615" s="65">
        <v>1.65</v>
      </c>
    </row>
    <row r="616" spans="2:6" x14ac:dyDescent="0.25">
      <c r="B616" s="63" t="s">
        <v>1287</v>
      </c>
      <c r="C616" s="64" t="s">
        <v>1288</v>
      </c>
      <c r="D616" s="65">
        <v>1.5</v>
      </c>
      <c r="E616" s="65">
        <v>1.1000000000000001</v>
      </c>
      <c r="F616" s="65">
        <v>2.6</v>
      </c>
    </row>
    <row r="617" spans="2:6" x14ac:dyDescent="0.25">
      <c r="B617" s="63" t="s">
        <v>1289</v>
      </c>
      <c r="C617" s="64" t="s">
        <v>1290</v>
      </c>
      <c r="D617" s="65">
        <v>1.5</v>
      </c>
      <c r="E617" s="65">
        <v>1.1000000000000001</v>
      </c>
      <c r="F617" s="65">
        <v>2.6</v>
      </c>
    </row>
    <row r="618" spans="2:6" x14ac:dyDescent="0.25">
      <c r="B618" s="63" t="s">
        <v>1291</v>
      </c>
      <c r="C618" s="64" t="s">
        <v>1292</v>
      </c>
      <c r="D618" s="65">
        <v>1.5</v>
      </c>
      <c r="E618" s="65">
        <v>1.1000000000000001</v>
      </c>
      <c r="F618" s="65">
        <v>2.6</v>
      </c>
    </row>
    <row r="619" spans="2:6" x14ac:dyDescent="0.25">
      <c r="B619" s="63" t="s">
        <v>1293</v>
      </c>
      <c r="C619" s="64" t="s">
        <v>1294</v>
      </c>
      <c r="D619" s="65">
        <v>1.5</v>
      </c>
      <c r="E619" s="65">
        <v>1.1000000000000001</v>
      </c>
      <c r="F619" s="65">
        <v>2.6</v>
      </c>
    </row>
    <row r="620" spans="2:6" x14ac:dyDescent="0.25">
      <c r="B620" s="63" t="s">
        <v>1295</v>
      </c>
      <c r="C620" s="64" t="s">
        <v>1296</v>
      </c>
      <c r="D620" s="65">
        <v>1.5</v>
      </c>
      <c r="E620" s="65">
        <v>1.1000000000000001</v>
      </c>
      <c r="F620" s="65">
        <v>2.6</v>
      </c>
    </row>
    <row r="621" spans="2:6" x14ac:dyDescent="0.25">
      <c r="B621" s="63" t="s">
        <v>1297</v>
      </c>
      <c r="C621" s="64" t="s">
        <v>1298</v>
      </c>
      <c r="D621" s="65">
        <v>2</v>
      </c>
      <c r="E621" s="65">
        <v>1.85</v>
      </c>
      <c r="F621" s="65">
        <v>3.85</v>
      </c>
    </row>
    <row r="622" spans="2:6" x14ac:dyDescent="0.25">
      <c r="B622" s="63" t="s">
        <v>1299</v>
      </c>
      <c r="C622" s="64" t="s">
        <v>1300</v>
      </c>
      <c r="D622" s="65">
        <v>1.5</v>
      </c>
      <c r="E622" s="65">
        <v>1.1000000000000001</v>
      </c>
      <c r="F622" s="65">
        <v>2.6</v>
      </c>
    </row>
    <row r="623" spans="2:6" x14ac:dyDescent="0.25">
      <c r="B623" s="63" t="s">
        <v>1301</v>
      </c>
      <c r="C623" s="64" t="s">
        <v>1302</v>
      </c>
      <c r="D623" s="65">
        <v>1.5</v>
      </c>
      <c r="E623" s="65">
        <v>1.1000000000000001</v>
      </c>
      <c r="F623" s="65">
        <v>2.6</v>
      </c>
    </row>
    <row r="624" spans="2:6" x14ac:dyDescent="0.25">
      <c r="B624" s="63" t="s">
        <v>1303</v>
      </c>
      <c r="C624" s="64" t="s">
        <v>1304</v>
      </c>
      <c r="D624" s="65">
        <v>0.85</v>
      </c>
      <c r="E624" s="65">
        <v>0.7</v>
      </c>
      <c r="F624" s="65">
        <v>1.55</v>
      </c>
    </row>
    <row r="625" spans="2:6" x14ac:dyDescent="0.25">
      <c r="B625" s="63" t="s">
        <v>1305</v>
      </c>
      <c r="C625" s="64" t="s">
        <v>1306</v>
      </c>
      <c r="D625" s="65">
        <v>0.65</v>
      </c>
      <c r="E625" s="65">
        <v>0.45</v>
      </c>
      <c r="F625" s="65">
        <v>1.1000000000000001</v>
      </c>
    </row>
    <row r="626" spans="2:6" x14ac:dyDescent="0.25">
      <c r="B626" s="63" t="s">
        <v>1307</v>
      </c>
      <c r="C626" s="64" t="s">
        <v>1308</v>
      </c>
      <c r="D626" s="65">
        <v>1.8</v>
      </c>
      <c r="E626" s="65">
        <v>1.5</v>
      </c>
      <c r="F626" s="65">
        <v>3.3</v>
      </c>
    </row>
    <row r="627" spans="2:6" x14ac:dyDescent="0.25">
      <c r="B627" s="63" t="s">
        <v>1309</v>
      </c>
      <c r="C627" s="64" t="s">
        <v>1310</v>
      </c>
      <c r="D627" s="65">
        <v>0.85</v>
      </c>
      <c r="E627" s="65">
        <v>0.7</v>
      </c>
      <c r="F627" s="65">
        <v>1.55</v>
      </c>
    </row>
    <row r="628" spans="2:6" x14ac:dyDescent="0.25">
      <c r="B628" s="63" t="s">
        <v>1311</v>
      </c>
      <c r="C628" s="64" t="s">
        <v>1312</v>
      </c>
      <c r="D628" s="65">
        <v>1.5</v>
      </c>
      <c r="E628" s="65">
        <v>1.1000000000000001</v>
      </c>
      <c r="F628" s="65">
        <v>2.6</v>
      </c>
    </row>
    <row r="629" spans="2:6" x14ac:dyDescent="0.25">
      <c r="B629" s="63" t="s">
        <v>1314</v>
      </c>
      <c r="C629" s="64" t="s">
        <v>1315</v>
      </c>
      <c r="D629" s="65">
        <v>0.65</v>
      </c>
      <c r="E629" s="65">
        <v>0.45</v>
      </c>
      <c r="F629" s="65">
        <v>1.1000000000000001</v>
      </c>
    </row>
    <row r="630" spans="2:6" x14ac:dyDescent="0.25">
      <c r="B630" s="63" t="s">
        <v>1318</v>
      </c>
      <c r="C630" s="64" t="s">
        <v>1319</v>
      </c>
      <c r="D630" s="65">
        <v>1.2</v>
      </c>
      <c r="E630" s="65">
        <v>1.1499999999999999</v>
      </c>
      <c r="F630" s="65">
        <v>2.35</v>
      </c>
    </row>
  </sheetData>
  <autoFilter ref="B3:F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649"/>
  <sheetViews>
    <sheetView showGridLines="0" topLeftCell="A2" workbookViewId="0">
      <selection activeCell="G5" sqref="G5"/>
    </sheetView>
  </sheetViews>
  <sheetFormatPr baseColWidth="10" defaultRowHeight="15" x14ac:dyDescent="0.25"/>
  <cols>
    <col min="2" max="2" width="24.5703125" customWidth="1"/>
    <col min="3" max="3" width="96" bestFit="1" customWidth="1"/>
    <col min="4" max="4" width="9.7109375" bestFit="1" customWidth="1"/>
    <col min="5" max="6" width="7.140625" bestFit="1" customWidth="1"/>
  </cols>
  <sheetData>
    <row r="3" spans="2:6" ht="47.25" x14ac:dyDescent="0.25">
      <c r="B3" s="76" t="s">
        <v>43</v>
      </c>
      <c r="C3" s="77" t="s">
        <v>39</v>
      </c>
      <c r="D3" s="62" t="s">
        <v>40</v>
      </c>
      <c r="E3" s="62" t="s">
        <v>41</v>
      </c>
      <c r="F3" s="62" t="s">
        <v>42</v>
      </c>
    </row>
    <row r="4" spans="2:6" x14ac:dyDescent="0.25">
      <c r="B4" s="63" t="s">
        <v>45</v>
      </c>
      <c r="C4" s="64" t="s">
        <v>46</v>
      </c>
      <c r="D4" s="65">
        <v>1.5</v>
      </c>
      <c r="E4" s="65">
        <v>1.1000000000000001</v>
      </c>
      <c r="F4" s="65">
        <v>2.6</v>
      </c>
    </row>
    <row r="5" spans="2:6" x14ac:dyDescent="0.25">
      <c r="B5" s="63" t="s">
        <v>47</v>
      </c>
      <c r="C5" s="64" t="s">
        <v>48</v>
      </c>
      <c r="D5" s="65">
        <v>1.5</v>
      </c>
      <c r="E5" s="65">
        <v>1.1000000000000001</v>
      </c>
      <c r="F5" s="65">
        <v>2.6</v>
      </c>
    </row>
    <row r="6" spans="2:6" x14ac:dyDescent="0.25">
      <c r="B6" s="63" t="s">
        <v>1320</v>
      </c>
      <c r="C6" s="64" t="s">
        <v>1321</v>
      </c>
      <c r="D6" s="65">
        <v>1.1499999999999999</v>
      </c>
      <c r="E6" s="65">
        <v>1.1000000000000001</v>
      </c>
      <c r="F6" s="65">
        <v>2.25</v>
      </c>
    </row>
    <row r="7" spans="2:6" x14ac:dyDescent="0.25">
      <c r="B7" s="63" t="s">
        <v>49</v>
      </c>
      <c r="C7" s="64" t="s">
        <v>50</v>
      </c>
      <c r="D7" s="65">
        <v>1.1499999999999999</v>
      </c>
      <c r="E7" s="65">
        <v>1.1000000000000001</v>
      </c>
      <c r="F7" s="65">
        <v>2.25</v>
      </c>
    </row>
    <row r="8" spans="2:6" x14ac:dyDescent="0.25">
      <c r="B8" s="63" t="s">
        <v>52</v>
      </c>
      <c r="C8" s="64" t="s">
        <v>53</v>
      </c>
      <c r="D8" s="65">
        <v>1.1499999999999999</v>
      </c>
      <c r="E8" s="65">
        <v>1.1000000000000001</v>
      </c>
      <c r="F8" s="65">
        <v>2.25</v>
      </c>
    </row>
    <row r="9" spans="2:6" x14ac:dyDescent="0.25">
      <c r="B9" s="63" t="s">
        <v>55</v>
      </c>
      <c r="C9" s="64" t="s">
        <v>56</v>
      </c>
      <c r="D9" s="65">
        <v>1.1499999999999999</v>
      </c>
      <c r="E9" s="65">
        <v>1.1000000000000001</v>
      </c>
      <c r="F9" s="65">
        <v>2.25</v>
      </c>
    </row>
    <row r="10" spans="2:6" x14ac:dyDescent="0.25">
      <c r="B10" s="63" t="s">
        <v>57</v>
      </c>
      <c r="C10" s="64" t="s">
        <v>58</v>
      </c>
      <c r="D10" s="65">
        <v>1.1499999999999999</v>
      </c>
      <c r="E10" s="65">
        <v>1.1000000000000001</v>
      </c>
      <c r="F10" s="65">
        <v>2.25</v>
      </c>
    </row>
    <row r="11" spans="2:6" x14ac:dyDescent="0.25">
      <c r="B11" s="63" t="s">
        <v>59</v>
      </c>
      <c r="C11" s="64" t="s">
        <v>60</v>
      </c>
      <c r="D11" s="65">
        <v>1.1499999999999999</v>
      </c>
      <c r="E11" s="65">
        <v>1.1000000000000001</v>
      </c>
      <c r="F11" s="65">
        <v>2.25</v>
      </c>
    </row>
    <row r="12" spans="2:6" x14ac:dyDescent="0.25">
      <c r="B12" s="63" t="s">
        <v>61</v>
      </c>
      <c r="C12" s="64" t="s">
        <v>62</v>
      </c>
      <c r="D12" s="65">
        <v>1.1499999999999999</v>
      </c>
      <c r="E12" s="65">
        <v>1.1000000000000001</v>
      </c>
      <c r="F12" s="65">
        <v>2.25</v>
      </c>
    </row>
    <row r="13" spans="2:6" x14ac:dyDescent="0.25">
      <c r="B13" s="63" t="s">
        <v>63</v>
      </c>
      <c r="C13" s="64" t="s">
        <v>64</v>
      </c>
      <c r="D13" s="65">
        <v>1.1499999999999999</v>
      </c>
      <c r="E13" s="65">
        <v>1.1000000000000001</v>
      </c>
      <c r="F13" s="65">
        <v>2.25</v>
      </c>
    </row>
    <row r="14" spans="2:6" x14ac:dyDescent="0.25">
      <c r="B14" s="63" t="s">
        <v>65</v>
      </c>
      <c r="C14" s="64" t="s">
        <v>66</v>
      </c>
      <c r="D14" s="65">
        <v>1.1499999999999999</v>
      </c>
      <c r="E14" s="65">
        <v>1.1000000000000001</v>
      </c>
      <c r="F14" s="65">
        <v>2.25</v>
      </c>
    </row>
    <row r="15" spans="2:6" x14ac:dyDescent="0.25">
      <c r="B15" s="63" t="s">
        <v>67</v>
      </c>
      <c r="C15" s="64" t="s">
        <v>68</v>
      </c>
      <c r="D15" s="65">
        <v>1.1499999999999999</v>
      </c>
      <c r="E15" s="65">
        <v>1.1000000000000001</v>
      </c>
      <c r="F15" s="65">
        <v>2.25</v>
      </c>
    </row>
    <row r="16" spans="2:6" x14ac:dyDescent="0.25">
      <c r="B16" s="63" t="s">
        <v>69</v>
      </c>
      <c r="C16" s="64" t="s">
        <v>70</v>
      </c>
      <c r="D16" s="65">
        <v>1.1499999999999999</v>
      </c>
      <c r="E16" s="65">
        <v>1.1000000000000001</v>
      </c>
      <c r="F16" s="65">
        <v>2.25</v>
      </c>
    </row>
    <row r="17" spans="2:6" x14ac:dyDescent="0.25">
      <c r="B17" s="63" t="s">
        <v>71</v>
      </c>
      <c r="C17" s="64" t="s">
        <v>72</v>
      </c>
      <c r="D17" s="65">
        <v>1.1499999999999999</v>
      </c>
      <c r="E17" s="65">
        <v>1.1000000000000001</v>
      </c>
      <c r="F17" s="65">
        <v>2.25</v>
      </c>
    </row>
    <row r="18" spans="2:6" x14ac:dyDescent="0.25">
      <c r="B18" s="63" t="s">
        <v>73</v>
      </c>
      <c r="C18" s="64" t="s">
        <v>74</v>
      </c>
      <c r="D18" s="65">
        <v>1.1499999999999999</v>
      </c>
      <c r="E18" s="65">
        <v>1.1000000000000001</v>
      </c>
      <c r="F18" s="65">
        <v>2.25</v>
      </c>
    </row>
    <row r="19" spans="2:6" x14ac:dyDescent="0.25">
      <c r="B19" s="63" t="s">
        <v>75</v>
      </c>
      <c r="C19" s="64" t="s">
        <v>76</v>
      </c>
      <c r="D19" s="65">
        <v>2.25</v>
      </c>
      <c r="E19" s="65">
        <v>2.9</v>
      </c>
      <c r="F19" s="65">
        <v>5.15</v>
      </c>
    </row>
    <row r="20" spans="2:6" x14ac:dyDescent="0.25">
      <c r="B20" s="63" t="s">
        <v>77</v>
      </c>
      <c r="C20" s="64" t="s">
        <v>78</v>
      </c>
      <c r="D20" s="65">
        <v>1.1499999999999999</v>
      </c>
      <c r="E20" s="65">
        <v>1.1000000000000001</v>
      </c>
      <c r="F20" s="65">
        <v>2.25</v>
      </c>
    </row>
    <row r="21" spans="2:6" x14ac:dyDescent="0.25">
      <c r="B21" s="63" t="s">
        <v>79</v>
      </c>
      <c r="C21" s="64" t="s">
        <v>80</v>
      </c>
      <c r="D21" s="65">
        <v>1.8</v>
      </c>
      <c r="E21" s="65">
        <v>1.5</v>
      </c>
      <c r="F21" s="65">
        <v>3.3</v>
      </c>
    </row>
    <row r="22" spans="2:6" x14ac:dyDescent="0.25">
      <c r="B22" s="63" t="s">
        <v>81</v>
      </c>
      <c r="C22" s="64" t="s">
        <v>82</v>
      </c>
      <c r="D22" s="65">
        <v>1.8</v>
      </c>
      <c r="E22" s="65">
        <v>1.5</v>
      </c>
      <c r="F22" s="65">
        <v>3.3</v>
      </c>
    </row>
    <row r="23" spans="2:6" x14ac:dyDescent="0.25">
      <c r="B23" s="63" t="s">
        <v>83</v>
      </c>
      <c r="C23" s="64" t="s">
        <v>84</v>
      </c>
      <c r="D23" s="65">
        <v>1.8</v>
      </c>
      <c r="E23" s="65">
        <v>1.5</v>
      </c>
      <c r="F23" s="65">
        <v>3.3</v>
      </c>
    </row>
    <row r="24" spans="2:6" x14ac:dyDescent="0.25">
      <c r="B24" s="63" t="s">
        <v>85</v>
      </c>
      <c r="C24" s="64" t="s">
        <v>86</v>
      </c>
      <c r="D24" s="65">
        <v>1.8</v>
      </c>
      <c r="E24" s="65">
        <v>1.5</v>
      </c>
      <c r="F24" s="65">
        <v>3.3</v>
      </c>
    </row>
    <row r="25" spans="2:6" x14ac:dyDescent="0.25">
      <c r="B25" s="63" t="s">
        <v>87</v>
      </c>
      <c r="C25" s="64" t="s">
        <v>88</v>
      </c>
      <c r="D25" s="65">
        <v>1.8</v>
      </c>
      <c r="E25" s="65">
        <v>1.5</v>
      </c>
      <c r="F25" s="65">
        <v>3.3</v>
      </c>
    </row>
    <row r="26" spans="2:6" x14ac:dyDescent="0.25">
      <c r="B26" s="63" t="s">
        <v>89</v>
      </c>
      <c r="C26" s="64" t="s">
        <v>90</v>
      </c>
      <c r="D26" s="65">
        <v>1.8</v>
      </c>
      <c r="E26" s="65">
        <v>1.5</v>
      </c>
      <c r="F26" s="65">
        <v>3.3</v>
      </c>
    </row>
    <row r="27" spans="2:6" x14ac:dyDescent="0.25">
      <c r="B27" s="63" t="s">
        <v>91</v>
      </c>
      <c r="C27" s="64" t="s">
        <v>92</v>
      </c>
      <c r="D27" s="65">
        <v>1.25</v>
      </c>
      <c r="E27" s="65">
        <v>1.1499999999999999</v>
      </c>
      <c r="F27" s="65">
        <v>2.4</v>
      </c>
    </row>
    <row r="28" spans="2:6" x14ac:dyDescent="0.25">
      <c r="B28" s="63" t="s">
        <v>93</v>
      </c>
      <c r="C28" s="64" t="s">
        <v>94</v>
      </c>
      <c r="D28" s="65">
        <v>1.25</v>
      </c>
      <c r="E28" s="65">
        <v>1.1499999999999999</v>
      </c>
      <c r="F28" s="65">
        <v>2.4</v>
      </c>
    </row>
    <row r="29" spans="2:6" x14ac:dyDescent="0.25">
      <c r="B29" s="63" t="s">
        <v>95</v>
      </c>
      <c r="C29" s="64" t="s">
        <v>96</v>
      </c>
      <c r="D29" s="65">
        <v>1.6</v>
      </c>
      <c r="E29" s="65">
        <v>1.2</v>
      </c>
      <c r="F29" s="65">
        <v>2.8</v>
      </c>
    </row>
    <row r="30" spans="2:6" x14ac:dyDescent="0.25">
      <c r="B30" s="63" t="s">
        <v>97</v>
      </c>
      <c r="C30" s="64" t="s">
        <v>98</v>
      </c>
      <c r="D30" s="65">
        <v>1.6</v>
      </c>
      <c r="E30" s="65">
        <v>1.2</v>
      </c>
      <c r="F30" s="65">
        <v>2.8</v>
      </c>
    </row>
    <row r="31" spans="2:6" x14ac:dyDescent="0.25">
      <c r="B31" s="63" t="s">
        <v>99</v>
      </c>
      <c r="C31" s="64" t="s">
        <v>100</v>
      </c>
      <c r="D31" s="65">
        <v>1.6</v>
      </c>
      <c r="E31" s="65">
        <v>1.2</v>
      </c>
      <c r="F31" s="65">
        <v>2.8</v>
      </c>
    </row>
    <row r="32" spans="2:6" x14ac:dyDescent="0.25">
      <c r="B32" s="63" t="s">
        <v>101</v>
      </c>
      <c r="C32" s="64" t="s">
        <v>102</v>
      </c>
      <c r="D32" s="65">
        <v>1.6</v>
      </c>
      <c r="E32" s="65">
        <v>1.2</v>
      </c>
      <c r="F32" s="65">
        <v>2.8</v>
      </c>
    </row>
    <row r="33" spans="2:6" x14ac:dyDescent="0.25">
      <c r="B33" s="63" t="s">
        <v>103</v>
      </c>
      <c r="C33" s="64" t="s">
        <v>104</v>
      </c>
      <c r="D33" s="65">
        <v>1.1499999999999999</v>
      </c>
      <c r="E33" s="65">
        <v>1.1000000000000001</v>
      </c>
      <c r="F33" s="65">
        <v>2.25</v>
      </c>
    </row>
    <row r="34" spans="2:6" x14ac:dyDescent="0.25">
      <c r="B34" s="63" t="s">
        <v>105</v>
      </c>
      <c r="C34" s="64" t="s">
        <v>106</v>
      </c>
      <c r="D34" s="65">
        <v>1.8</v>
      </c>
      <c r="E34" s="65">
        <v>1.5</v>
      </c>
      <c r="F34" s="65">
        <v>3.3</v>
      </c>
    </row>
    <row r="35" spans="2:6" x14ac:dyDescent="0.25">
      <c r="B35" s="63" t="s">
        <v>107</v>
      </c>
      <c r="C35" s="64" t="s">
        <v>108</v>
      </c>
      <c r="D35" s="65">
        <v>2.25</v>
      </c>
      <c r="E35" s="65">
        <v>2.9</v>
      </c>
      <c r="F35" s="65">
        <v>5.15</v>
      </c>
    </row>
    <row r="36" spans="2:6" x14ac:dyDescent="0.25">
      <c r="B36" s="63" t="s">
        <v>109</v>
      </c>
      <c r="C36" s="64" t="s">
        <v>110</v>
      </c>
      <c r="D36" s="65">
        <v>2.25</v>
      </c>
      <c r="E36" s="65">
        <v>2.9</v>
      </c>
      <c r="F36" s="65">
        <v>5.15</v>
      </c>
    </row>
    <row r="37" spans="2:6" x14ac:dyDescent="0.25">
      <c r="B37" s="63" t="s">
        <v>111</v>
      </c>
      <c r="C37" s="64" t="s">
        <v>112</v>
      </c>
      <c r="D37" s="65">
        <v>2.25</v>
      </c>
      <c r="E37" s="65">
        <v>2.9</v>
      </c>
      <c r="F37" s="65">
        <v>5.15</v>
      </c>
    </row>
    <row r="38" spans="2:6" x14ac:dyDescent="0.25">
      <c r="B38" s="63" t="s">
        <v>113</v>
      </c>
      <c r="C38" s="64" t="s">
        <v>114</v>
      </c>
      <c r="D38" s="65">
        <v>2.25</v>
      </c>
      <c r="E38" s="65">
        <v>2.9</v>
      </c>
      <c r="F38" s="65">
        <v>5.15</v>
      </c>
    </row>
    <row r="39" spans="2:6" x14ac:dyDescent="0.25">
      <c r="B39" s="63" t="s">
        <v>115</v>
      </c>
      <c r="C39" s="64" t="s">
        <v>116</v>
      </c>
      <c r="D39" s="65">
        <v>3.05</v>
      </c>
      <c r="E39" s="65">
        <v>3.35</v>
      </c>
      <c r="F39" s="65">
        <v>6.4</v>
      </c>
    </row>
    <row r="40" spans="2:6" x14ac:dyDescent="0.25">
      <c r="B40" s="63" t="s">
        <v>117</v>
      </c>
      <c r="C40" s="64" t="s">
        <v>118</v>
      </c>
      <c r="D40" s="65">
        <v>3.05</v>
      </c>
      <c r="E40" s="65">
        <v>3.35</v>
      </c>
      <c r="F40" s="65">
        <v>6.4</v>
      </c>
    </row>
    <row r="41" spans="2:6" x14ac:dyDescent="0.25">
      <c r="B41" s="63" t="s">
        <v>119</v>
      </c>
      <c r="C41" s="64" t="s">
        <v>120</v>
      </c>
      <c r="D41" s="65">
        <v>3.05</v>
      </c>
      <c r="E41" s="65">
        <v>3.35</v>
      </c>
      <c r="F41" s="65">
        <v>6.4</v>
      </c>
    </row>
    <row r="42" spans="2:6" x14ac:dyDescent="0.25">
      <c r="B42" s="63" t="s">
        <v>121</v>
      </c>
      <c r="C42" s="64" t="s">
        <v>122</v>
      </c>
      <c r="D42" s="65">
        <v>3.05</v>
      </c>
      <c r="E42" s="65">
        <v>3.2</v>
      </c>
      <c r="F42" s="65">
        <v>6.25</v>
      </c>
    </row>
    <row r="43" spans="2:6" x14ac:dyDescent="0.25">
      <c r="B43" s="229" t="s">
        <v>123</v>
      </c>
      <c r="C43" s="229"/>
      <c r="D43" s="65"/>
      <c r="E43" s="65"/>
      <c r="F43" s="65"/>
    </row>
    <row r="44" spans="2:6" x14ac:dyDescent="0.25">
      <c r="B44" s="63" t="s">
        <v>124</v>
      </c>
      <c r="C44" s="64" t="s">
        <v>125</v>
      </c>
      <c r="D44" s="65">
        <v>2.2999999999999998</v>
      </c>
      <c r="E44" s="65">
        <v>2.9</v>
      </c>
      <c r="F44" s="65">
        <v>5.2</v>
      </c>
    </row>
    <row r="45" spans="2:6" x14ac:dyDescent="0.25">
      <c r="B45" s="63" t="s">
        <v>126</v>
      </c>
      <c r="C45" s="64" t="s">
        <v>127</v>
      </c>
      <c r="D45" s="65">
        <v>2.2999999999999998</v>
      </c>
      <c r="E45" s="65">
        <v>2.9</v>
      </c>
      <c r="F45" s="65">
        <v>5.2</v>
      </c>
    </row>
    <row r="46" spans="2:6" x14ac:dyDescent="0.25">
      <c r="B46" s="63" t="s">
        <v>128</v>
      </c>
      <c r="C46" s="64" t="s">
        <v>129</v>
      </c>
      <c r="D46" s="65">
        <v>2.2999999999999998</v>
      </c>
      <c r="E46" s="65">
        <v>2.9</v>
      </c>
      <c r="F46" s="65">
        <v>5.2</v>
      </c>
    </row>
    <row r="47" spans="2:6" x14ac:dyDescent="0.25">
      <c r="B47" s="63" t="s">
        <v>130</v>
      </c>
      <c r="C47" s="64" t="s">
        <v>131</v>
      </c>
      <c r="D47" s="65">
        <v>2.2999999999999998</v>
      </c>
      <c r="E47" s="65">
        <v>2.9</v>
      </c>
      <c r="F47" s="65">
        <v>5.2</v>
      </c>
    </row>
    <row r="48" spans="2:6" x14ac:dyDescent="0.25">
      <c r="B48" s="63" t="s">
        <v>132</v>
      </c>
      <c r="C48" s="64" t="s">
        <v>133</v>
      </c>
      <c r="D48" s="65">
        <v>2.2999999999999998</v>
      </c>
      <c r="E48" s="65">
        <v>2.9</v>
      </c>
      <c r="F48" s="65">
        <v>5.2</v>
      </c>
    </row>
    <row r="49" spans="2:6" x14ac:dyDescent="0.25">
      <c r="B49" s="63" t="s">
        <v>134</v>
      </c>
      <c r="C49" s="64" t="s">
        <v>135</v>
      </c>
      <c r="D49" s="65">
        <v>2.2999999999999998</v>
      </c>
      <c r="E49" s="65">
        <v>2.9</v>
      </c>
      <c r="F49" s="65">
        <v>5.2</v>
      </c>
    </row>
    <row r="50" spans="2:6" x14ac:dyDescent="0.25">
      <c r="B50" s="63" t="s">
        <v>136</v>
      </c>
      <c r="C50" s="64" t="s">
        <v>137</v>
      </c>
      <c r="D50" s="65">
        <v>2.2999999999999998</v>
      </c>
      <c r="E50" s="65">
        <v>2.9</v>
      </c>
      <c r="F50" s="65">
        <v>5.2</v>
      </c>
    </row>
    <row r="51" spans="2:6" x14ac:dyDescent="0.25">
      <c r="B51" s="63" t="s">
        <v>138</v>
      </c>
      <c r="C51" s="64" t="s">
        <v>139</v>
      </c>
      <c r="D51" s="65">
        <v>3.45</v>
      </c>
      <c r="E51" s="65">
        <v>3.7</v>
      </c>
      <c r="F51" s="65">
        <v>7.15</v>
      </c>
    </row>
    <row r="52" spans="2:6" x14ac:dyDescent="0.25">
      <c r="B52" s="63" t="s">
        <v>140</v>
      </c>
      <c r="C52" s="64" t="s">
        <v>141</v>
      </c>
      <c r="D52" s="65">
        <v>2.2999999999999998</v>
      </c>
      <c r="E52" s="65">
        <v>2.9</v>
      </c>
      <c r="F52" s="65">
        <v>5.2</v>
      </c>
    </row>
    <row r="53" spans="2:6" x14ac:dyDescent="0.25">
      <c r="B53" s="63" t="s">
        <v>142</v>
      </c>
      <c r="C53" s="64" t="s">
        <v>143</v>
      </c>
      <c r="D53" s="65">
        <v>2.2999999999999998</v>
      </c>
      <c r="E53" s="65">
        <v>2.9</v>
      </c>
      <c r="F53" s="65">
        <v>5.2</v>
      </c>
    </row>
    <row r="54" spans="2:6" x14ac:dyDescent="0.25">
      <c r="B54" s="63" t="s">
        <v>144</v>
      </c>
      <c r="C54" s="64" t="s">
        <v>145</v>
      </c>
      <c r="D54" s="65">
        <v>2.2999999999999998</v>
      </c>
      <c r="E54" s="65">
        <v>2.9</v>
      </c>
      <c r="F54" s="65">
        <v>5.2</v>
      </c>
    </row>
    <row r="55" spans="2:6" x14ac:dyDescent="0.25">
      <c r="B55" s="63" t="s">
        <v>146</v>
      </c>
      <c r="C55" s="64" t="s">
        <v>147</v>
      </c>
      <c r="D55" s="65">
        <v>2.2999999999999998</v>
      </c>
      <c r="E55" s="65">
        <v>2.9</v>
      </c>
      <c r="F55" s="65">
        <v>5.2</v>
      </c>
    </row>
    <row r="56" spans="2:6" x14ac:dyDescent="0.25">
      <c r="B56" s="63" t="s">
        <v>148</v>
      </c>
      <c r="C56" s="64" t="s">
        <v>149</v>
      </c>
      <c r="D56" s="65">
        <v>2.2999999999999998</v>
      </c>
      <c r="E56" s="65">
        <v>2.9</v>
      </c>
      <c r="F56" s="65">
        <v>5.2</v>
      </c>
    </row>
    <row r="57" spans="2:6" x14ac:dyDescent="0.25">
      <c r="B57" s="63" t="s">
        <v>150</v>
      </c>
      <c r="C57" s="64" t="s">
        <v>151</v>
      </c>
      <c r="D57" s="65">
        <v>2.2999999999999998</v>
      </c>
      <c r="E57" s="65">
        <v>2.9</v>
      </c>
      <c r="F57" s="65">
        <v>5.2</v>
      </c>
    </row>
    <row r="58" spans="2:6" x14ac:dyDescent="0.25">
      <c r="B58" s="63" t="s">
        <v>152</v>
      </c>
      <c r="C58" s="64" t="s">
        <v>153</v>
      </c>
      <c r="D58" s="65">
        <v>2.2999999999999998</v>
      </c>
      <c r="E58" s="65">
        <v>2.9</v>
      </c>
      <c r="F58" s="65">
        <v>5.2</v>
      </c>
    </row>
    <row r="59" spans="2:6" x14ac:dyDescent="0.25">
      <c r="B59" s="229" t="s">
        <v>154</v>
      </c>
      <c r="C59" s="229"/>
      <c r="D59" s="65"/>
      <c r="E59" s="65"/>
      <c r="F59" s="65"/>
    </row>
    <row r="60" spans="2:6" x14ac:dyDescent="0.25">
      <c r="B60" s="63" t="s">
        <v>155</v>
      </c>
      <c r="C60" s="64" t="s">
        <v>156</v>
      </c>
      <c r="D60" s="65">
        <v>2</v>
      </c>
      <c r="E60" s="65">
        <v>1.9</v>
      </c>
      <c r="F60" s="65">
        <v>3.9</v>
      </c>
    </row>
    <row r="61" spans="2:6" x14ac:dyDescent="0.25">
      <c r="B61" s="63" t="s">
        <v>157</v>
      </c>
      <c r="C61" s="64" t="s">
        <v>158</v>
      </c>
      <c r="D61" s="65">
        <v>2</v>
      </c>
      <c r="E61" s="65">
        <v>1.9</v>
      </c>
      <c r="F61" s="65">
        <v>3.9</v>
      </c>
    </row>
    <row r="62" spans="2:6" x14ac:dyDescent="0.25">
      <c r="B62" s="63" t="s">
        <v>159</v>
      </c>
      <c r="C62" s="64" t="s">
        <v>160</v>
      </c>
      <c r="D62" s="65">
        <v>2</v>
      </c>
      <c r="E62" s="65">
        <v>1.9</v>
      </c>
      <c r="F62" s="65">
        <v>3.9</v>
      </c>
    </row>
    <row r="63" spans="2:6" x14ac:dyDescent="0.25">
      <c r="B63" s="63" t="s">
        <v>161</v>
      </c>
      <c r="C63" s="64" t="s">
        <v>162</v>
      </c>
      <c r="D63" s="65">
        <v>1.8</v>
      </c>
      <c r="E63" s="65">
        <v>1.5</v>
      </c>
      <c r="F63" s="65">
        <v>3.3</v>
      </c>
    </row>
    <row r="64" spans="2:6" x14ac:dyDescent="0.25">
      <c r="B64" s="63" t="s">
        <v>163</v>
      </c>
      <c r="C64" s="64" t="s">
        <v>164</v>
      </c>
      <c r="D64" s="65">
        <v>1.8</v>
      </c>
      <c r="E64" s="65">
        <v>1.5</v>
      </c>
      <c r="F64" s="65">
        <v>3.3</v>
      </c>
    </row>
    <row r="65" spans="2:6" x14ac:dyDescent="0.25">
      <c r="B65" s="63" t="s">
        <v>165</v>
      </c>
      <c r="C65" s="64" t="s">
        <v>166</v>
      </c>
      <c r="D65" s="65">
        <v>1.6</v>
      </c>
      <c r="E65" s="65">
        <v>1.6</v>
      </c>
      <c r="F65" s="65">
        <v>3.2</v>
      </c>
    </row>
    <row r="66" spans="2:6" x14ac:dyDescent="0.25">
      <c r="B66" s="63" t="s">
        <v>167</v>
      </c>
      <c r="C66" s="64" t="s">
        <v>168</v>
      </c>
      <c r="D66" s="65">
        <v>1.6</v>
      </c>
      <c r="E66" s="65">
        <v>1.6</v>
      </c>
      <c r="F66" s="65">
        <v>3.2</v>
      </c>
    </row>
    <row r="67" spans="2:6" x14ac:dyDescent="0.25">
      <c r="B67" s="63" t="s">
        <v>169</v>
      </c>
      <c r="C67" s="64" t="s">
        <v>170</v>
      </c>
      <c r="D67" s="65">
        <v>1.6</v>
      </c>
      <c r="E67" s="65">
        <v>1.6</v>
      </c>
      <c r="F67" s="65">
        <v>3.2</v>
      </c>
    </row>
    <row r="68" spans="2:6" x14ac:dyDescent="0.25">
      <c r="B68" s="63" t="s">
        <v>171</v>
      </c>
      <c r="C68" s="64" t="s">
        <v>172</v>
      </c>
      <c r="D68" s="65">
        <v>1.6</v>
      </c>
      <c r="E68" s="65">
        <v>1.6</v>
      </c>
      <c r="F68" s="65">
        <v>3.2</v>
      </c>
    </row>
    <row r="69" spans="2:6" x14ac:dyDescent="0.25">
      <c r="B69" s="63" t="s">
        <v>173</v>
      </c>
      <c r="C69" s="64" t="s">
        <v>174</v>
      </c>
      <c r="D69" s="65">
        <v>1.6</v>
      </c>
      <c r="E69" s="65">
        <v>1.6</v>
      </c>
      <c r="F69" s="65">
        <v>3.2</v>
      </c>
    </row>
    <row r="70" spans="2:6" x14ac:dyDescent="0.25">
      <c r="B70" s="63" t="s">
        <v>175</v>
      </c>
      <c r="C70" s="64" t="s">
        <v>176</v>
      </c>
      <c r="D70" s="65">
        <v>1.6</v>
      </c>
      <c r="E70" s="65">
        <v>1.6</v>
      </c>
      <c r="F70" s="65">
        <v>3.2</v>
      </c>
    </row>
    <row r="71" spans="2:6" x14ac:dyDescent="0.25">
      <c r="B71" s="63" t="s">
        <v>177</v>
      </c>
      <c r="C71" s="64" t="s">
        <v>178</v>
      </c>
      <c r="D71" s="65">
        <v>1.6</v>
      </c>
      <c r="E71" s="65">
        <v>1.6</v>
      </c>
      <c r="F71" s="65">
        <v>3.2</v>
      </c>
    </row>
    <row r="72" spans="2:6" x14ac:dyDescent="0.25">
      <c r="B72" s="63" t="s">
        <v>179</v>
      </c>
      <c r="C72" s="64" t="s">
        <v>180</v>
      </c>
      <c r="D72" s="65">
        <v>1.6</v>
      </c>
      <c r="E72" s="65">
        <v>1.6</v>
      </c>
      <c r="F72" s="65">
        <v>3.2</v>
      </c>
    </row>
    <row r="73" spans="2:6" x14ac:dyDescent="0.25">
      <c r="B73" s="63" t="s">
        <v>181</v>
      </c>
      <c r="C73" s="64" t="s">
        <v>182</v>
      </c>
      <c r="D73" s="65">
        <v>1.6</v>
      </c>
      <c r="E73" s="65">
        <v>1.6</v>
      </c>
      <c r="F73" s="65">
        <v>3.2</v>
      </c>
    </row>
    <row r="74" spans="2:6" x14ac:dyDescent="0.25">
      <c r="B74" s="63" t="s">
        <v>183</v>
      </c>
      <c r="C74" s="64" t="s">
        <v>184</v>
      </c>
      <c r="D74" s="65">
        <v>1.7</v>
      </c>
      <c r="E74" s="65">
        <v>1.6</v>
      </c>
      <c r="F74" s="65">
        <v>3.3</v>
      </c>
    </row>
    <row r="75" spans="2:6" x14ac:dyDescent="0.25">
      <c r="B75" s="63" t="s">
        <v>185</v>
      </c>
      <c r="C75" s="64" t="s">
        <v>186</v>
      </c>
      <c r="D75" s="65">
        <v>1.7</v>
      </c>
      <c r="E75" s="65">
        <v>1.6</v>
      </c>
      <c r="F75" s="65">
        <v>3.3</v>
      </c>
    </row>
    <row r="76" spans="2:6" x14ac:dyDescent="0.25">
      <c r="B76" s="63" t="s">
        <v>187</v>
      </c>
      <c r="C76" s="64" t="s">
        <v>188</v>
      </c>
      <c r="D76" s="65">
        <v>1.05</v>
      </c>
      <c r="E76" s="65">
        <v>0.9</v>
      </c>
      <c r="F76" s="65">
        <v>1.95</v>
      </c>
    </row>
    <row r="77" spans="2:6" x14ac:dyDescent="0.25">
      <c r="B77" s="63" t="s">
        <v>189</v>
      </c>
      <c r="C77" s="64" t="s">
        <v>190</v>
      </c>
      <c r="D77" s="65">
        <v>1.05</v>
      </c>
      <c r="E77" s="65">
        <v>0.9</v>
      </c>
      <c r="F77" s="65">
        <v>1.95</v>
      </c>
    </row>
    <row r="78" spans="2:6" x14ac:dyDescent="0.25">
      <c r="B78" s="63" t="s">
        <v>191</v>
      </c>
      <c r="C78" s="64" t="s">
        <v>192</v>
      </c>
      <c r="D78" s="65">
        <v>1.05</v>
      </c>
      <c r="E78" s="65">
        <v>0.9</v>
      </c>
      <c r="F78" s="65">
        <v>1.95</v>
      </c>
    </row>
    <row r="79" spans="2:6" x14ac:dyDescent="0.25">
      <c r="B79" s="63" t="s">
        <v>193</v>
      </c>
      <c r="C79" s="64" t="s">
        <v>194</v>
      </c>
      <c r="D79" s="65">
        <v>1.05</v>
      </c>
      <c r="E79" s="65">
        <v>0.9</v>
      </c>
      <c r="F79" s="65">
        <v>1.95</v>
      </c>
    </row>
    <row r="80" spans="2:6" x14ac:dyDescent="0.25">
      <c r="B80" s="63" t="s">
        <v>195</v>
      </c>
      <c r="C80" s="64" t="s">
        <v>196</v>
      </c>
      <c r="D80" s="65">
        <v>1.05</v>
      </c>
      <c r="E80" s="65">
        <v>0.9</v>
      </c>
      <c r="F80" s="65">
        <v>1.95</v>
      </c>
    </row>
    <row r="81" spans="2:6" x14ac:dyDescent="0.25">
      <c r="B81" s="63" t="s">
        <v>197</v>
      </c>
      <c r="C81" s="64" t="s">
        <v>198</v>
      </c>
      <c r="D81" s="65">
        <v>1.05</v>
      </c>
      <c r="E81" s="65">
        <v>0.9</v>
      </c>
      <c r="F81" s="65">
        <v>1.95</v>
      </c>
    </row>
    <row r="82" spans="2:6" x14ac:dyDescent="0.25">
      <c r="B82" s="63" t="s">
        <v>199</v>
      </c>
      <c r="C82" s="64" t="s">
        <v>200</v>
      </c>
      <c r="D82" s="65">
        <v>1.05</v>
      </c>
      <c r="E82" s="65">
        <v>0.9</v>
      </c>
      <c r="F82" s="65">
        <v>1.95</v>
      </c>
    </row>
    <row r="83" spans="2:6" x14ac:dyDescent="0.25">
      <c r="B83" s="63" t="s">
        <v>201</v>
      </c>
      <c r="C83" s="64" t="s">
        <v>202</v>
      </c>
      <c r="D83" s="65">
        <v>1.05</v>
      </c>
      <c r="E83" s="65">
        <v>0.9</v>
      </c>
      <c r="F83" s="65">
        <v>1.95</v>
      </c>
    </row>
    <row r="84" spans="2:6" x14ac:dyDescent="0.25">
      <c r="B84" s="63" t="s">
        <v>203</v>
      </c>
      <c r="C84" s="64" t="s">
        <v>204</v>
      </c>
      <c r="D84" s="65">
        <v>1.05</v>
      </c>
      <c r="E84" s="65">
        <v>0.9</v>
      </c>
      <c r="F84" s="65">
        <v>1.95</v>
      </c>
    </row>
    <row r="85" spans="2:6" x14ac:dyDescent="0.25">
      <c r="B85" s="63" t="s">
        <v>205</v>
      </c>
      <c r="C85" s="64" t="s">
        <v>206</v>
      </c>
      <c r="D85" s="65">
        <v>1.05</v>
      </c>
      <c r="E85" s="65">
        <v>0.9</v>
      </c>
      <c r="F85" s="65">
        <v>1.95</v>
      </c>
    </row>
    <row r="86" spans="2:6" x14ac:dyDescent="0.25">
      <c r="B86" s="63" t="s">
        <v>207</v>
      </c>
      <c r="C86" s="64" t="s">
        <v>208</v>
      </c>
      <c r="D86" s="65">
        <v>1.6</v>
      </c>
      <c r="E86" s="65">
        <v>1.6</v>
      </c>
      <c r="F86" s="65">
        <v>3.2</v>
      </c>
    </row>
    <row r="87" spans="2:6" x14ac:dyDescent="0.25">
      <c r="B87" s="63" t="s">
        <v>209</v>
      </c>
      <c r="C87" s="64" t="s">
        <v>210</v>
      </c>
      <c r="D87" s="65">
        <v>1.6</v>
      </c>
      <c r="E87" s="65">
        <v>1.6</v>
      </c>
      <c r="F87" s="65">
        <v>3.2</v>
      </c>
    </row>
    <row r="88" spans="2:6" x14ac:dyDescent="0.25">
      <c r="B88" s="63" t="s">
        <v>211</v>
      </c>
      <c r="C88" s="64" t="s">
        <v>212</v>
      </c>
      <c r="D88" s="65">
        <v>1.6</v>
      </c>
      <c r="E88" s="65">
        <v>1.6</v>
      </c>
      <c r="F88" s="65">
        <v>3.2</v>
      </c>
    </row>
    <row r="89" spans="2:6" x14ac:dyDescent="0.25">
      <c r="B89" s="63" t="s">
        <v>213</v>
      </c>
      <c r="C89" s="64" t="s">
        <v>214</v>
      </c>
      <c r="D89" s="65">
        <v>1.6</v>
      </c>
      <c r="E89" s="65">
        <v>1.6</v>
      </c>
      <c r="F89" s="65">
        <v>3.2</v>
      </c>
    </row>
    <row r="90" spans="2:6" x14ac:dyDescent="0.25">
      <c r="B90" s="63" t="s">
        <v>215</v>
      </c>
      <c r="C90" s="64" t="s">
        <v>216</v>
      </c>
      <c r="D90" s="65">
        <v>1.6</v>
      </c>
      <c r="E90" s="65">
        <v>1.6</v>
      </c>
      <c r="F90" s="65">
        <v>3.2</v>
      </c>
    </row>
    <row r="91" spans="2:6" x14ac:dyDescent="0.25">
      <c r="B91" s="63" t="s">
        <v>217</v>
      </c>
      <c r="C91" s="64" t="s">
        <v>218</v>
      </c>
      <c r="D91" s="65">
        <v>1.6</v>
      </c>
      <c r="E91" s="65">
        <v>1.6</v>
      </c>
      <c r="F91" s="65">
        <v>3.2</v>
      </c>
    </row>
    <row r="92" spans="2:6" x14ac:dyDescent="0.25">
      <c r="B92" s="63" t="s">
        <v>219</v>
      </c>
      <c r="C92" s="64" t="s">
        <v>220</v>
      </c>
      <c r="D92" s="65">
        <v>1.6</v>
      </c>
      <c r="E92" s="65">
        <v>1.6</v>
      </c>
      <c r="F92" s="65">
        <v>3.2</v>
      </c>
    </row>
    <row r="93" spans="2:6" x14ac:dyDescent="0.25">
      <c r="B93" s="63" t="s">
        <v>221</v>
      </c>
      <c r="C93" s="64" t="s">
        <v>222</v>
      </c>
      <c r="D93" s="65">
        <v>1.6</v>
      </c>
      <c r="E93" s="65">
        <v>1.6</v>
      </c>
      <c r="F93" s="65">
        <v>3.2</v>
      </c>
    </row>
    <row r="94" spans="2:6" x14ac:dyDescent="0.25">
      <c r="B94" s="63" t="s">
        <v>223</v>
      </c>
      <c r="C94" s="64" t="s">
        <v>224</v>
      </c>
      <c r="D94" s="65">
        <v>1.6</v>
      </c>
      <c r="E94" s="65">
        <v>1.6</v>
      </c>
      <c r="F94" s="65">
        <v>3.2</v>
      </c>
    </row>
    <row r="95" spans="2:6" x14ac:dyDescent="0.25">
      <c r="B95" s="63" t="s">
        <v>225</v>
      </c>
      <c r="C95" s="64" t="s">
        <v>226</v>
      </c>
      <c r="D95" s="65">
        <v>1</v>
      </c>
      <c r="E95" s="65">
        <v>0.8</v>
      </c>
      <c r="F95" s="65">
        <v>1.8</v>
      </c>
    </row>
    <row r="96" spans="2:6" x14ac:dyDescent="0.25">
      <c r="B96" s="63" t="s">
        <v>227</v>
      </c>
      <c r="C96" s="64" t="s">
        <v>228</v>
      </c>
      <c r="D96" s="65">
        <v>1</v>
      </c>
      <c r="E96" s="65">
        <v>0.85</v>
      </c>
      <c r="F96" s="65">
        <v>1.85</v>
      </c>
    </row>
    <row r="97" spans="2:6" x14ac:dyDescent="0.25">
      <c r="B97" s="63" t="s">
        <v>229</v>
      </c>
      <c r="C97" s="64" t="s">
        <v>230</v>
      </c>
      <c r="D97" s="65">
        <v>1</v>
      </c>
      <c r="E97" s="65">
        <v>0.85</v>
      </c>
      <c r="F97" s="65">
        <v>1.85</v>
      </c>
    </row>
    <row r="98" spans="2:6" x14ac:dyDescent="0.25">
      <c r="B98" s="63" t="s">
        <v>231</v>
      </c>
      <c r="C98" s="64" t="s">
        <v>232</v>
      </c>
      <c r="D98" s="65">
        <v>1</v>
      </c>
      <c r="E98" s="65">
        <v>0.85</v>
      </c>
      <c r="F98" s="65">
        <v>1.85</v>
      </c>
    </row>
    <row r="99" spans="2:6" x14ac:dyDescent="0.25">
      <c r="B99" s="63" t="s">
        <v>233</v>
      </c>
      <c r="C99" s="64" t="s">
        <v>234</v>
      </c>
      <c r="D99" s="65">
        <v>0.8</v>
      </c>
      <c r="E99" s="65">
        <v>0.7</v>
      </c>
      <c r="F99" s="65">
        <v>1.5</v>
      </c>
    </row>
    <row r="100" spans="2:6" x14ac:dyDescent="0.25">
      <c r="B100" s="63" t="s">
        <v>235</v>
      </c>
      <c r="C100" s="64" t="s">
        <v>236</v>
      </c>
      <c r="D100" s="65">
        <v>1</v>
      </c>
      <c r="E100" s="65">
        <v>0.85</v>
      </c>
      <c r="F100" s="65">
        <v>1.85</v>
      </c>
    </row>
    <row r="101" spans="2:6" x14ac:dyDescent="0.25">
      <c r="B101" s="63" t="s">
        <v>237</v>
      </c>
      <c r="C101" s="64" t="s">
        <v>238</v>
      </c>
      <c r="D101" s="65">
        <v>1</v>
      </c>
      <c r="E101" s="65">
        <v>0.85</v>
      </c>
      <c r="F101" s="65">
        <v>1.85</v>
      </c>
    </row>
    <row r="102" spans="2:6" x14ac:dyDescent="0.25">
      <c r="B102" s="63" t="s">
        <v>239</v>
      </c>
      <c r="C102" s="64" t="s">
        <v>240</v>
      </c>
      <c r="D102" s="65">
        <v>1</v>
      </c>
      <c r="E102" s="65">
        <v>0.85</v>
      </c>
      <c r="F102" s="65">
        <v>1.85</v>
      </c>
    </row>
    <row r="103" spans="2:6" x14ac:dyDescent="0.25">
      <c r="B103" s="63" t="s">
        <v>241</v>
      </c>
      <c r="C103" s="64" t="s">
        <v>242</v>
      </c>
      <c r="D103" s="65">
        <v>1</v>
      </c>
      <c r="E103" s="65">
        <v>0.85</v>
      </c>
      <c r="F103" s="65">
        <v>1.85</v>
      </c>
    </row>
    <row r="104" spans="2:6" x14ac:dyDescent="0.25">
      <c r="B104" s="63" t="s">
        <v>243</v>
      </c>
      <c r="C104" s="64" t="s">
        <v>244</v>
      </c>
      <c r="D104" s="65">
        <v>1</v>
      </c>
      <c r="E104" s="65">
        <v>0.85</v>
      </c>
      <c r="F104" s="65">
        <v>1.85</v>
      </c>
    </row>
    <row r="105" spans="2:6" x14ac:dyDescent="0.25">
      <c r="B105" s="63" t="s">
        <v>245</v>
      </c>
      <c r="C105" s="64" t="s">
        <v>246</v>
      </c>
      <c r="D105" s="65">
        <v>1</v>
      </c>
      <c r="E105" s="65">
        <v>0.85</v>
      </c>
      <c r="F105" s="65">
        <v>1.85</v>
      </c>
    </row>
    <row r="106" spans="2:6" x14ac:dyDescent="0.25">
      <c r="B106" s="63" t="s">
        <v>247</v>
      </c>
      <c r="C106" s="64" t="s">
        <v>248</v>
      </c>
      <c r="D106" s="65">
        <v>1.5</v>
      </c>
      <c r="E106" s="65">
        <v>1.1000000000000001</v>
      </c>
      <c r="F106" s="65">
        <v>2.6</v>
      </c>
    </row>
    <row r="107" spans="2:6" x14ac:dyDescent="0.25">
      <c r="B107" s="63" t="s">
        <v>249</v>
      </c>
      <c r="C107" s="64" t="s">
        <v>250</v>
      </c>
      <c r="D107" s="65">
        <v>0.5</v>
      </c>
      <c r="E107" s="65">
        <v>0.4</v>
      </c>
      <c r="F107" s="65">
        <v>0.9</v>
      </c>
    </row>
    <row r="108" spans="2:6" x14ac:dyDescent="0.25">
      <c r="B108" s="63" t="s">
        <v>251</v>
      </c>
      <c r="C108" s="64" t="s">
        <v>252</v>
      </c>
      <c r="D108" s="65">
        <v>0.5</v>
      </c>
      <c r="E108" s="65">
        <v>0.4</v>
      </c>
      <c r="F108" s="65">
        <v>0.9</v>
      </c>
    </row>
    <row r="109" spans="2:6" x14ac:dyDescent="0.25">
      <c r="B109" s="63" t="s">
        <v>253</v>
      </c>
      <c r="C109" s="64" t="s">
        <v>254</v>
      </c>
      <c r="D109" s="65">
        <v>0.5</v>
      </c>
      <c r="E109" s="65">
        <v>0.4</v>
      </c>
      <c r="F109" s="65">
        <v>0.9</v>
      </c>
    </row>
    <row r="110" spans="2:6" x14ac:dyDescent="0.25">
      <c r="B110" s="63" t="s">
        <v>255</v>
      </c>
      <c r="C110" s="64" t="s">
        <v>256</v>
      </c>
      <c r="D110" s="65">
        <v>0.5</v>
      </c>
      <c r="E110" s="65">
        <v>0.4</v>
      </c>
      <c r="F110" s="65">
        <v>0.9</v>
      </c>
    </row>
    <row r="111" spans="2:6" x14ac:dyDescent="0.25">
      <c r="B111" s="63" t="s">
        <v>257</v>
      </c>
      <c r="C111" s="64" t="s">
        <v>258</v>
      </c>
      <c r="D111" s="65">
        <v>1.5</v>
      </c>
      <c r="E111" s="65">
        <v>1.1000000000000001</v>
      </c>
      <c r="F111" s="65">
        <v>2.6</v>
      </c>
    </row>
    <row r="112" spans="2:6" x14ac:dyDescent="0.25">
      <c r="B112" s="63" t="s">
        <v>259</v>
      </c>
      <c r="C112" s="64" t="s">
        <v>260</v>
      </c>
      <c r="D112" s="65">
        <v>0.8</v>
      </c>
      <c r="E112" s="65">
        <v>0.7</v>
      </c>
      <c r="F112" s="65">
        <v>1.5</v>
      </c>
    </row>
    <row r="113" spans="2:6" x14ac:dyDescent="0.25">
      <c r="B113" s="63" t="s">
        <v>261</v>
      </c>
      <c r="C113" s="64" t="s">
        <v>262</v>
      </c>
      <c r="D113" s="65">
        <v>0.8</v>
      </c>
      <c r="E113" s="65">
        <v>0.7</v>
      </c>
      <c r="F113" s="65">
        <v>1.5</v>
      </c>
    </row>
    <row r="114" spans="2:6" x14ac:dyDescent="0.25">
      <c r="B114" s="63" t="s">
        <v>263</v>
      </c>
      <c r="C114" s="64" t="s">
        <v>264</v>
      </c>
      <c r="D114" s="65">
        <v>1.5</v>
      </c>
      <c r="E114" s="65">
        <v>1.1000000000000001</v>
      </c>
      <c r="F114" s="65">
        <v>2.6</v>
      </c>
    </row>
    <row r="115" spans="2:6" x14ac:dyDescent="0.25">
      <c r="B115" s="63" t="s">
        <v>265</v>
      </c>
      <c r="C115" s="64" t="s">
        <v>266</v>
      </c>
      <c r="D115" s="65">
        <v>1.5</v>
      </c>
      <c r="E115" s="65">
        <v>1.1000000000000001</v>
      </c>
      <c r="F115" s="65">
        <v>2.6</v>
      </c>
    </row>
    <row r="116" spans="2:6" x14ac:dyDescent="0.25">
      <c r="B116" s="63" t="s">
        <v>267</v>
      </c>
      <c r="C116" s="64" t="s">
        <v>268</v>
      </c>
      <c r="D116" s="65">
        <v>1.5</v>
      </c>
      <c r="E116" s="65">
        <v>1.1000000000000001</v>
      </c>
      <c r="F116" s="65">
        <v>2.6</v>
      </c>
    </row>
    <row r="117" spans="2:6" x14ac:dyDescent="0.25">
      <c r="B117" s="63" t="s">
        <v>269</v>
      </c>
      <c r="C117" s="64" t="s">
        <v>270</v>
      </c>
      <c r="D117" s="65">
        <v>2.25</v>
      </c>
      <c r="E117" s="65">
        <v>2.9</v>
      </c>
      <c r="F117" s="65">
        <v>5.15</v>
      </c>
    </row>
    <row r="118" spans="2:6" x14ac:dyDescent="0.25">
      <c r="B118" s="63" t="s">
        <v>271</v>
      </c>
      <c r="C118" s="64" t="s">
        <v>272</v>
      </c>
      <c r="D118" s="65">
        <v>2.25</v>
      </c>
      <c r="E118" s="65">
        <v>2.9</v>
      </c>
      <c r="F118" s="65">
        <v>5.15</v>
      </c>
    </row>
    <row r="119" spans="2:6" x14ac:dyDescent="0.25">
      <c r="B119" s="63" t="s">
        <v>273</v>
      </c>
      <c r="C119" s="64" t="s">
        <v>274</v>
      </c>
      <c r="D119" s="65">
        <v>2.25</v>
      </c>
      <c r="E119" s="65">
        <v>2.9</v>
      </c>
      <c r="F119" s="65">
        <v>5.15</v>
      </c>
    </row>
    <row r="120" spans="2:6" x14ac:dyDescent="0.25">
      <c r="B120" s="63" t="s">
        <v>275</v>
      </c>
      <c r="C120" s="64" t="s">
        <v>276</v>
      </c>
      <c r="D120" s="65">
        <v>2.25</v>
      </c>
      <c r="E120" s="65">
        <v>2.9</v>
      </c>
      <c r="F120" s="65">
        <v>5.15</v>
      </c>
    </row>
    <row r="121" spans="2:6" x14ac:dyDescent="0.25">
      <c r="B121" s="63" t="s">
        <v>277</v>
      </c>
      <c r="C121" s="64" t="s">
        <v>278</v>
      </c>
      <c r="D121" s="65">
        <v>2.1</v>
      </c>
      <c r="E121" s="65">
        <v>2</v>
      </c>
      <c r="F121" s="65">
        <v>4.0999999999999996</v>
      </c>
    </row>
    <row r="122" spans="2:6" x14ac:dyDescent="0.25">
      <c r="B122" s="63" t="s">
        <v>279</v>
      </c>
      <c r="C122" s="64" t="s">
        <v>280</v>
      </c>
      <c r="D122" s="65">
        <v>2.1</v>
      </c>
      <c r="E122" s="65">
        <v>2</v>
      </c>
      <c r="F122" s="65">
        <v>4.0999999999999996</v>
      </c>
    </row>
    <row r="123" spans="2:6" x14ac:dyDescent="0.25">
      <c r="B123" s="63" t="s">
        <v>281</v>
      </c>
      <c r="C123" s="64" t="s">
        <v>282</v>
      </c>
      <c r="D123" s="65">
        <v>2</v>
      </c>
      <c r="E123" s="65">
        <v>1.5</v>
      </c>
      <c r="F123" s="65">
        <v>3.5</v>
      </c>
    </row>
    <row r="124" spans="2:6" x14ac:dyDescent="0.25">
      <c r="B124" s="63" t="s">
        <v>283</v>
      </c>
      <c r="C124" s="64" t="s">
        <v>284</v>
      </c>
      <c r="D124" s="65">
        <v>2</v>
      </c>
      <c r="E124" s="65">
        <v>1.5</v>
      </c>
      <c r="F124" s="65">
        <v>3.5</v>
      </c>
    </row>
    <row r="125" spans="2:6" x14ac:dyDescent="0.25">
      <c r="B125" s="63" t="s">
        <v>285</v>
      </c>
      <c r="C125" s="64" t="s">
        <v>286</v>
      </c>
      <c r="D125" s="65">
        <v>1</v>
      </c>
      <c r="E125" s="65">
        <v>1.05</v>
      </c>
      <c r="F125" s="65">
        <v>2.0499999999999998</v>
      </c>
    </row>
    <row r="126" spans="2:6" x14ac:dyDescent="0.25">
      <c r="B126" s="63" t="s">
        <v>287</v>
      </c>
      <c r="C126" s="64" t="s">
        <v>288</v>
      </c>
      <c r="D126" s="65">
        <v>1</v>
      </c>
      <c r="E126" s="65">
        <v>1.05</v>
      </c>
      <c r="F126" s="65">
        <v>2.0499999999999998</v>
      </c>
    </row>
    <row r="127" spans="2:6" x14ac:dyDescent="0.25">
      <c r="B127" s="63" t="s">
        <v>289</v>
      </c>
      <c r="C127" s="64" t="s">
        <v>290</v>
      </c>
      <c r="D127" s="65">
        <v>1</v>
      </c>
      <c r="E127" s="65">
        <v>1.05</v>
      </c>
      <c r="F127" s="65">
        <v>2.0499999999999998</v>
      </c>
    </row>
    <row r="128" spans="2:6" x14ac:dyDescent="0.25">
      <c r="B128" s="63" t="s">
        <v>291</v>
      </c>
      <c r="C128" s="64" t="s">
        <v>292</v>
      </c>
      <c r="D128" s="65">
        <v>1</v>
      </c>
      <c r="E128" s="65">
        <v>1.05</v>
      </c>
      <c r="F128" s="65">
        <v>2.0499999999999998</v>
      </c>
    </row>
    <row r="129" spans="2:6" x14ac:dyDescent="0.25">
      <c r="B129" s="63" t="s">
        <v>293</v>
      </c>
      <c r="C129" s="64" t="s">
        <v>294</v>
      </c>
      <c r="D129" s="65">
        <v>1</v>
      </c>
      <c r="E129" s="65">
        <v>1.05</v>
      </c>
      <c r="F129" s="65">
        <v>2.0499999999999998</v>
      </c>
    </row>
    <row r="130" spans="2:6" x14ac:dyDescent="0.25">
      <c r="B130" s="63" t="s">
        <v>295</v>
      </c>
      <c r="C130" s="64" t="s">
        <v>296</v>
      </c>
      <c r="D130" s="65">
        <v>1</v>
      </c>
      <c r="E130" s="65">
        <v>1</v>
      </c>
      <c r="F130" s="65">
        <v>2</v>
      </c>
    </row>
    <row r="131" spans="2:6" x14ac:dyDescent="0.25">
      <c r="B131" s="63" t="s">
        <v>297</v>
      </c>
      <c r="C131" s="64" t="s">
        <v>298</v>
      </c>
      <c r="D131" s="65">
        <v>1</v>
      </c>
      <c r="E131" s="65">
        <v>1</v>
      </c>
      <c r="F131" s="65">
        <v>2</v>
      </c>
    </row>
    <row r="132" spans="2:6" x14ac:dyDescent="0.25">
      <c r="B132" s="63" t="s">
        <v>299</v>
      </c>
      <c r="C132" s="64" t="s">
        <v>300</v>
      </c>
      <c r="D132" s="65">
        <v>1</v>
      </c>
      <c r="E132" s="65">
        <v>1</v>
      </c>
      <c r="F132" s="65">
        <v>2</v>
      </c>
    </row>
    <row r="133" spans="2:6" x14ac:dyDescent="0.25">
      <c r="B133" s="63" t="s">
        <v>301</v>
      </c>
      <c r="C133" s="64" t="s">
        <v>302</v>
      </c>
      <c r="D133" s="65">
        <v>1</v>
      </c>
      <c r="E133" s="65">
        <v>1</v>
      </c>
      <c r="F133" s="65">
        <v>2</v>
      </c>
    </row>
    <row r="134" spans="2:6" x14ac:dyDescent="0.25">
      <c r="B134" s="63" t="s">
        <v>303</v>
      </c>
      <c r="C134" s="64" t="s">
        <v>304</v>
      </c>
      <c r="D134" s="65">
        <v>1</v>
      </c>
      <c r="E134" s="65">
        <v>1</v>
      </c>
      <c r="F134" s="65">
        <v>2</v>
      </c>
    </row>
    <row r="135" spans="2:6" x14ac:dyDescent="0.25">
      <c r="B135" s="63" t="s">
        <v>305</v>
      </c>
      <c r="C135" s="64" t="s">
        <v>306</v>
      </c>
      <c r="D135" s="65">
        <v>1.45</v>
      </c>
      <c r="E135" s="65">
        <v>1.9</v>
      </c>
      <c r="F135" s="65">
        <v>3.35</v>
      </c>
    </row>
    <row r="136" spans="2:6" x14ac:dyDescent="0.25">
      <c r="B136" s="63" t="s">
        <v>307</v>
      </c>
      <c r="C136" s="64" t="s">
        <v>308</v>
      </c>
      <c r="D136" s="65">
        <v>1.45</v>
      </c>
      <c r="E136" s="65">
        <v>1.9</v>
      </c>
      <c r="F136" s="65">
        <v>3.35</v>
      </c>
    </row>
    <row r="137" spans="2:6" x14ac:dyDescent="0.25">
      <c r="B137" s="63" t="s">
        <v>309</v>
      </c>
      <c r="C137" s="64" t="s">
        <v>310</v>
      </c>
      <c r="D137" s="65">
        <v>1.6</v>
      </c>
      <c r="E137" s="65">
        <v>1.4</v>
      </c>
      <c r="F137" s="65">
        <v>3</v>
      </c>
    </row>
    <row r="138" spans="2:6" x14ac:dyDescent="0.25">
      <c r="B138" s="63" t="s">
        <v>311</v>
      </c>
      <c r="C138" s="64" t="s">
        <v>312</v>
      </c>
      <c r="D138" s="65">
        <v>1.6</v>
      </c>
      <c r="E138" s="65">
        <v>1.4</v>
      </c>
      <c r="F138" s="65">
        <v>3</v>
      </c>
    </row>
    <row r="139" spans="2:6" x14ac:dyDescent="0.25">
      <c r="B139" s="63" t="s">
        <v>313</v>
      </c>
      <c r="C139" s="64" t="s">
        <v>314</v>
      </c>
      <c r="D139" s="65">
        <v>1.6</v>
      </c>
      <c r="E139" s="65">
        <v>1.4</v>
      </c>
      <c r="F139" s="65">
        <v>3</v>
      </c>
    </row>
    <row r="140" spans="2:6" x14ac:dyDescent="0.25">
      <c r="B140" s="63" t="s">
        <v>315</v>
      </c>
      <c r="C140" s="64" t="s">
        <v>316</v>
      </c>
      <c r="D140" s="65">
        <v>1.6</v>
      </c>
      <c r="E140" s="65">
        <v>1.4</v>
      </c>
      <c r="F140" s="65">
        <v>3</v>
      </c>
    </row>
    <row r="141" spans="2:6" x14ac:dyDescent="0.25">
      <c r="B141" s="63" t="s">
        <v>317</v>
      </c>
      <c r="C141" s="64" t="s">
        <v>318</v>
      </c>
      <c r="D141" s="65">
        <v>1.6</v>
      </c>
      <c r="E141" s="65">
        <v>1.4</v>
      </c>
      <c r="F141" s="65">
        <v>3</v>
      </c>
    </row>
    <row r="142" spans="2:6" x14ac:dyDescent="0.25">
      <c r="B142" s="63" t="s">
        <v>319</v>
      </c>
      <c r="C142" s="64" t="s">
        <v>320</v>
      </c>
      <c r="D142" s="65">
        <v>1.6</v>
      </c>
      <c r="E142" s="65">
        <v>1.4</v>
      </c>
      <c r="F142" s="65">
        <v>3</v>
      </c>
    </row>
    <row r="143" spans="2:6" x14ac:dyDescent="0.25">
      <c r="B143" s="63" t="s">
        <v>321</v>
      </c>
      <c r="C143" s="64" t="s">
        <v>322</v>
      </c>
      <c r="D143" s="65">
        <v>1.6</v>
      </c>
      <c r="E143" s="65">
        <v>1.4</v>
      </c>
      <c r="F143" s="65">
        <v>3</v>
      </c>
    </row>
    <row r="144" spans="2:6" x14ac:dyDescent="0.25">
      <c r="B144" s="63" t="s">
        <v>323</v>
      </c>
      <c r="C144" s="64" t="s">
        <v>324</v>
      </c>
      <c r="D144" s="65">
        <v>1.6</v>
      </c>
      <c r="E144" s="65">
        <v>1.4</v>
      </c>
      <c r="F144" s="65">
        <v>3</v>
      </c>
    </row>
    <row r="145" spans="2:6" x14ac:dyDescent="0.25">
      <c r="B145" s="63" t="s">
        <v>325</v>
      </c>
      <c r="C145" s="64" t="s">
        <v>326</v>
      </c>
      <c r="D145" s="65">
        <v>1.6</v>
      </c>
      <c r="E145" s="65">
        <v>1.4</v>
      </c>
      <c r="F145" s="65">
        <v>3</v>
      </c>
    </row>
    <row r="146" spans="2:6" x14ac:dyDescent="0.25">
      <c r="B146" s="63" t="s">
        <v>327</v>
      </c>
      <c r="C146" s="64" t="s">
        <v>328</v>
      </c>
      <c r="D146" s="65">
        <v>1.5</v>
      </c>
      <c r="E146" s="65">
        <v>1.2</v>
      </c>
      <c r="F146" s="65">
        <v>2.7</v>
      </c>
    </row>
    <row r="147" spans="2:6" x14ac:dyDescent="0.25">
      <c r="B147" s="63" t="s">
        <v>329</v>
      </c>
      <c r="C147" s="64" t="s">
        <v>330</v>
      </c>
      <c r="D147" s="65">
        <v>1.5</v>
      </c>
      <c r="E147" s="65">
        <v>1.2</v>
      </c>
      <c r="F147" s="65">
        <v>2.7</v>
      </c>
    </row>
    <row r="148" spans="2:6" x14ac:dyDescent="0.25">
      <c r="B148" s="63" t="s">
        <v>331</v>
      </c>
      <c r="C148" s="64" t="s">
        <v>332</v>
      </c>
      <c r="D148" s="65">
        <v>1.6</v>
      </c>
      <c r="E148" s="65">
        <v>1.4</v>
      </c>
      <c r="F148" s="65">
        <v>3</v>
      </c>
    </row>
    <row r="149" spans="2:6" x14ac:dyDescent="0.25">
      <c r="B149" s="63" t="s">
        <v>333</v>
      </c>
      <c r="C149" s="64" t="s">
        <v>334</v>
      </c>
      <c r="D149" s="65">
        <v>1.6</v>
      </c>
      <c r="E149" s="65">
        <v>1.4</v>
      </c>
      <c r="F149" s="65">
        <v>3</v>
      </c>
    </row>
    <row r="150" spans="2:6" x14ac:dyDescent="0.25">
      <c r="B150" s="63" t="s">
        <v>335</v>
      </c>
      <c r="C150" s="64" t="s">
        <v>336</v>
      </c>
      <c r="D150" s="65">
        <v>1.6</v>
      </c>
      <c r="E150" s="65">
        <v>1.4</v>
      </c>
      <c r="F150" s="65">
        <v>3</v>
      </c>
    </row>
    <row r="151" spans="2:6" x14ac:dyDescent="0.25">
      <c r="B151" s="63" t="s">
        <v>337</v>
      </c>
      <c r="C151" s="64" t="s">
        <v>338</v>
      </c>
      <c r="D151" s="65">
        <v>1.6</v>
      </c>
      <c r="E151" s="65">
        <v>1.4</v>
      </c>
      <c r="F151" s="65">
        <v>3</v>
      </c>
    </row>
    <row r="152" spans="2:6" x14ac:dyDescent="0.25">
      <c r="B152" s="63" t="s">
        <v>339</v>
      </c>
      <c r="C152" s="64" t="s">
        <v>340</v>
      </c>
      <c r="D152" s="65">
        <v>1.5</v>
      </c>
      <c r="E152" s="65">
        <v>1.2</v>
      </c>
      <c r="F152" s="65">
        <v>2.7</v>
      </c>
    </row>
    <row r="153" spans="2:6" x14ac:dyDescent="0.25">
      <c r="B153" s="63" t="s">
        <v>341</v>
      </c>
      <c r="C153" s="64" t="s">
        <v>342</v>
      </c>
      <c r="D153" s="65">
        <v>1.3</v>
      </c>
      <c r="E153" s="65">
        <v>1.1000000000000001</v>
      </c>
      <c r="F153" s="65">
        <v>2.4</v>
      </c>
    </row>
    <row r="154" spans="2:6" x14ac:dyDescent="0.25">
      <c r="B154" s="63" t="s">
        <v>343</v>
      </c>
      <c r="C154" s="64" t="s">
        <v>344</v>
      </c>
      <c r="D154" s="65">
        <v>1.3</v>
      </c>
      <c r="E154" s="65">
        <v>1.1000000000000001</v>
      </c>
      <c r="F154" s="65">
        <v>2.4</v>
      </c>
    </row>
    <row r="155" spans="2:6" x14ac:dyDescent="0.25">
      <c r="B155" s="63" t="s">
        <v>345</v>
      </c>
      <c r="C155" s="64" t="s">
        <v>346</v>
      </c>
      <c r="D155" s="65">
        <v>1.75</v>
      </c>
      <c r="E155" s="65">
        <v>1.25</v>
      </c>
      <c r="F155" s="65">
        <v>3</v>
      </c>
    </row>
    <row r="156" spans="2:6" x14ac:dyDescent="0.25">
      <c r="B156" s="63" t="s">
        <v>347</v>
      </c>
      <c r="C156" s="64" t="s">
        <v>348</v>
      </c>
      <c r="D156" s="65">
        <v>1.75</v>
      </c>
      <c r="E156" s="65">
        <v>1.25</v>
      </c>
      <c r="F156" s="65">
        <v>3</v>
      </c>
    </row>
    <row r="157" spans="2:6" x14ac:dyDescent="0.25">
      <c r="B157" s="63" t="s">
        <v>349</v>
      </c>
      <c r="C157" s="64" t="s">
        <v>350</v>
      </c>
      <c r="D157" s="65">
        <v>1.75</v>
      </c>
      <c r="E157" s="65">
        <v>1.25</v>
      </c>
      <c r="F157" s="65">
        <v>3</v>
      </c>
    </row>
    <row r="158" spans="2:6" x14ac:dyDescent="0.25">
      <c r="B158" s="63" t="s">
        <v>351</v>
      </c>
      <c r="C158" s="64" t="s">
        <v>352</v>
      </c>
      <c r="D158" s="65">
        <v>1.75</v>
      </c>
      <c r="E158" s="65">
        <v>1.25</v>
      </c>
      <c r="F158" s="65">
        <v>3</v>
      </c>
    </row>
    <row r="159" spans="2:6" x14ac:dyDescent="0.25">
      <c r="B159" s="63" t="s">
        <v>353</v>
      </c>
      <c r="C159" s="64" t="s">
        <v>354</v>
      </c>
      <c r="D159" s="65">
        <v>1.75</v>
      </c>
      <c r="E159" s="65">
        <v>1.25</v>
      </c>
      <c r="F159" s="65">
        <v>3</v>
      </c>
    </row>
    <row r="160" spans="2:6" x14ac:dyDescent="0.25">
      <c r="B160" s="63" t="s">
        <v>355</v>
      </c>
      <c r="C160" s="64" t="s">
        <v>356</v>
      </c>
      <c r="D160" s="65">
        <v>1.75</v>
      </c>
      <c r="E160" s="65">
        <v>1.25</v>
      </c>
      <c r="F160" s="65">
        <v>3</v>
      </c>
    </row>
    <row r="161" spans="2:6" x14ac:dyDescent="0.25">
      <c r="B161" s="63" t="s">
        <v>357</v>
      </c>
      <c r="C161" s="64" t="s">
        <v>358</v>
      </c>
      <c r="D161" s="65">
        <v>1.6</v>
      </c>
      <c r="E161" s="65">
        <v>1.5</v>
      </c>
      <c r="F161" s="65">
        <v>3.1</v>
      </c>
    </row>
    <row r="162" spans="2:6" x14ac:dyDescent="0.25">
      <c r="B162" s="63" t="s">
        <v>359</v>
      </c>
      <c r="C162" s="64" t="s">
        <v>360</v>
      </c>
      <c r="D162" s="65">
        <v>1.6</v>
      </c>
      <c r="E162" s="65">
        <v>1.5</v>
      </c>
      <c r="F162" s="65">
        <v>3.1</v>
      </c>
    </row>
    <row r="163" spans="2:6" x14ac:dyDescent="0.25">
      <c r="B163" s="63" t="s">
        <v>361</v>
      </c>
      <c r="C163" s="64" t="s">
        <v>362</v>
      </c>
      <c r="D163" s="65">
        <v>1.6</v>
      </c>
      <c r="E163" s="65">
        <v>1.5</v>
      </c>
      <c r="F163" s="65">
        <v>3.1</v>
      </c>
    </row>
    <row r="164" spans="2:6" x14ac:dyDescent="0.25">
      <c r="B164" s="63" t="s">
        <v>363</v>
      </c>
      <c r="C164" s="64" t="s">
        <v>364</v>
      </c>
      <c r="D164" s="65">
        <v>1.6</v>
      </c>
      <c r="E164" s="65">
        <v>1.5</v>
      </c>
      <c r="F164" s="65">
        <v>3.1</v>
      </c>
    </row>
    <row r="165" spans="2:6" x14ac:dyDescent="0.25">
      <c r="B165" s="63" t="s">
        <v>365</v>
      </c>
      <c r="C165" s="64" t="s">
        <v>366</v>
      </c>
      <c r="D165" s="65">
        <v>1.6</v>
      </c>
      <c r="E165" s="65">
        <v>1.5</v>
      </c>
      <c r="F165" s="65">
        <v>3.1</v>
      </c>
    </row>
    <row r="166" spans="2:6" x14ac:dyDescent="0.25">
      <c r="B166" s="63" t="s">
        <v>367</v>
      </c>
      <c r="C166" s="64" t="s">
        <v>368</v>
      </c>
      <c r="D166" s="65">
        <v>1.6</v>
      </c>
      <c r="E166" s="65">
        <v>1.5</v>
      </c>
      <c r="F166" s="65">
        <v>3.1</v>
      </c>
    </row>
    <row r="167" spans="2:6" x14ac:dyDescent="0.25">
      <c r="B167" s="63" t="s">
        <v>369</v>
      </c>
      <c r="C167" s="64" t="s">
        <v>370</v>
      </c>
      <c r="D167" s="65">
        <v>1.6</v>
      </c>
      <c r="E167" s="65">
        <v>1.5</v>
      </c>
      <c r="F167" s="65">
        <v>3.1</v>
      </c>
    </row>
    <row r="168" spans="2:6" x14ac:dyDescent="0.25">
      <c r="B168" s="63" t="s">
        <v>371</v>
      </c>
      <c r="C168" s="64" t="s">
        <v>372</v>
      </c>
      <c r="D168" s="65">
        <v>2.1</v>
      </c>
      <c r="E168" s="65">
        <v>2</v>
      </c>
      <c r="F168" s="65">
        <v>4.0999999999999996</v>
      </c>
    </row>
    <row r="169" spans="2:6" x14ac:dyDescent="0.25">
      <c r="B169" s="63" t="s">
        <v>373</v>
      </c>
      <c r="C169" s="64" t="s">
        <v>374</v>
      </c>
      <c r="D169" s="65">
        <v>1.6</v>
      </c>
      <c r="E169" s="65">
        <v>1.5</v>
      </c>
      <c r="F169" s="65">
        <v>3.1</v>
      </c>
    </row>
    <row r="170" spans="2:6" x14ac:dyDescent="0.25">
      <c r="B170" s="63" t="s">
        <v>375</v>
      </c>
      <c r="C170" s="64" t="s">
        <v>376</v>
      </c>
      <c r="D170" s="65">
        <v>1.6</v>
      </c>
      <c r="E170" s="65">
        <v>1.5</v>
      </c>
      <c r="F170" s="65">
        <v>3.1</v>
      </c>
    </row>
    <row r="171" spans="2:6" x14ac:dyDescent="0.25">
      <c r="B171" s="63" t="s">
        <v>377</v>
      </c>
      <c r="C171" s="64" t="s">
        <v>378</v>
      </c>
      <c r="D171" s="65">
        <v>1.6</v>
      </c>
      <c r="E171" s="65">
        <v>1.5</v>
      </c>
      <c r="F171" s="65">
        <v>3.1</v>
      </c>
    </row>
    <row r="172" spans="2:6" x14ac:dyDescent="0.25">
      <c r="B172" s="63" t="s">
        <v>379</v>
      </c>
      <c r="C172" s="64" t="s">
        <v>380</v>
      </c>
      <c r="D172" s="65">
        <v>1.6</v>
      </c>
      <c r="E172" s="65">
        <v>1.5</v>
      </c>
      <c r="F172" s="65">
        <v>3.1</v>
      </c>
    </row>
    <row r="173" spans="2:6" x14ac:dyDescent="0.25">
      <c r="B173" s="63" t="s">
        <v>381</v>
      </c>
      <c r="C173" s="64" t="s">
        <v>382</v>
      </c>
      <c r="D173" s="65">
        <v>1.6</v>
      </c>
      <c r="E173" s="65">
        <v>1.5</v>
      </c>
      <c r="F173" s="65">
        <v>3.1</v>
      </c>
    </row>
    <row r="174" spans="2:6" x14ac:dyDescent="0.25">
      <c r="B174" s="63" t="s">
        <v>383</v>
      </c>
      <c r="C174" s="64" t="s">
        <v>384</v>
      </c>
      <c r="D174" s="65">
        <v>2.1</v>
      </c>
      <c r="E174" s="65">
        <v>2</v>
      </c>
      <c r="F174" s="65">
        <v>4.0999999999999996</v>
      </c>
    </row>
    <row r="175" spans="2:6" x14ac:dyDescent="0.25">
      <c r="B175" s="63" t="s">
        <v>385</v>
      </c>
      <c r="C175" s="64" t="s">
        <v>386</v>
      </c>
      <c r="D175" s="65">
        <v>2.1</v>
      </c>
      <c r="E175" s="65">
        <v>2</v>
      </c>
      <c r="F175" s="65">
        <v>4.0999999999999996</v>
      </c>
    </row>
    <row r="176" spans="2:6" x14ac:dyDescent="0.25">
      <c r="B176" s="63" t="s">
        <v>387</v>
      </c>
      <c r="C176" s="64" t="s">
        <v>388</v>
      </c>
      <c r="D176" s="65">
        <v>2.1</v>
      </c>
      <c r="E176" s="65">
        <v>2</v>
      </c>
      <c r="F176" s="65">
        <v>4.0999999999999996</v>
      </c>
    </row>
    <row r="177" spans="2:6" x14ac:dyDescent="0.25">
      <c r="B177" s="63" t="s">
        <v>389</v>
      </c>
      <c r="C177" s="64" t="s">
        <v>390</v>
      </c>
      <c r="D177" s="65">
        <v>2.1</v>
      </c>
      <c r="E177" s="65">
        <v>2</v>
      </c>
      <c r="F177" s="65">
        <v>4.0999999999999996</v>
      </c>
    </row>
    <row r="178" spans="2:6" x14ac:dyDescent="0.25">
      <c r="B178" s="63" t="s">
        <v>391</v>
      </c>
      <c r="C178" s="64" t="s">
        <v>392</v>
      </c>
      <c r="D178" s="65">
        <v>2.1</v>
      </c>
      <c r="E178" s="65">
        <v>2</v>
      </c>
      <c r="F178" s="65">
        <v>4.0999999999999996</v>
      </c>
    </row>
    <row r="179" spans="2:6" x14ac:dyDescent="0.25">
      <c r="B179" s="63" t="s">
        <v>393</v>
      </c>
      <c r="C179" s="64" t="s">
        <v>394</v>
      </c>
      <c r="D179" s="65">
        <v>2.1</v>
      </c>
      <c r="E179" s="65">
        <v>2</v>
      </c>
      <c r="F179" s="65">
        <v>4.0999999999999996</v>
      </c>
    </row>
    <row r="180" spans="2:6" x14ac:dyDescent="0.25">
      <c r="B180" s="63" t="s">
        <v>395</v>
      </c>
      <c r="C180" s="64" t="s">
        <v>396</v>
      </c>
      <c r="D180" s="65">
        <v>2.1</v>
      </c>
      <c r="E180" s="65">
        <v>2</v>
      </c>
      <c r="F180" s="65">
        <v>4.0999999999999996</v>
      </c>
    </row>
    <row r="181" spans="2:6" x14ac:dyDescent="0.25">
      <c r="B181" s="63" t="s">
        <v>397</v>
      </c>
      <c r="C181" s="64" t="s">
        <v>398</v>
      </c>
      <c r="D181" s="65">
        <v>2.1</v>
      </c>
      <c r="E181" s="65">
        <v>2</v>
      </c>
      <c r="F181" s="65">
        <v>4.0999999999999996</v>
      </c>
    </row>
    <row r="182" spans="2:6" x14ac:dyDescent="0.25">
      <c r="B182" s="63" t="s">
        <v>399</v>
      </c>
      <c r="C182" s="64" t="s">
        <v>400</v>
      </c>
      <c r="D182" s="65">
        <v>2.75</v>
      </c>
      <c r="E182" s="65">
        <v>3.35</v>
      </c>
      <c r="F182" s="65">
        <v>6.1</v>
      </c>
    </row>
    <row r="183" spans="2:6" x14ac:dyDescent="0.25">
      <c r="B183" s="63" t="s">
        <v>401</v>
      </c>
      <c r="C183" s="64" t="s">
        <v>402</v>
      </c>
      <c r="D183" s="65">
        <v>2.1</v>
      </c>
      <c r="E183" s="65">
        <v>2</v>
      </c>
      <c r="F183" s="65">
        <v>4.0999999999999996</v>
      </c>
    </row>
    <row r="184" spans="2:6" x14ac:dyDescent="0.25">
      <c r="B184" s="63" t="s">
        <v>403</v>
      </c>
      <c r="C184" s="64" t="s">
        <v>404</v>
      </c>
      <c r="D184" s="65">
        <v>2.1</v>
      </c>
      <c r="E184" s="65">
        <v>2</v>
      </c>
      <c r="F184" s="65">
        <v>4.0999999999999996</v>
      </c>
    </row>
    <row r="185" spans="2:6" x14ac:dyDescent="0.25">
      <c r="B185" s="63" t="s">
        <v>405</v>
      </c>
      <c r="C185" s="64" t="s">
        <v>406</v>
      </c>
      <c r="D185" s="65">
        <v>2</v>
      </c>
      <c r="E185" s="65">
        <v>1.85</v>
      </c>
      <c r="F185" s="65">
        <v>3.85</v>
      </c>
    </row>
    <row r="186" spans="2:6" x14ac:dyDescent="0.25">
      <c r="B186" s="63" t="s">
        <v>407</v>
      </c>
      <c r="C186" s="64" t="s">
        <v>408</v>
      </c>
      <c r="D186" s="65">
        <v>2</v>
      </c>
      <c r="E186" s="65">
        <v>1.85</v>
      </c>
      <c r="F186" s="65">
        <v>3.85</v>
      </c>
    </row>
    <row r="187" spans="2:6" x14ac:dyDescent="0.25">
      <c r="B187" s="63" t="s">
        <v>409</v>
      </c>
      <c r="C187" s="64" t="s">
        <v>410</v>
      </c>
      <c r="D187" s="65">
        <v>2</v>
      </c>
      <c r="E187" s="65">
        <v>1.85</v>
      </c>
      <c r="F187" s="65">
        <v>3.85</v>
      </c>
    </row>
    <row r="188" spans="2:6" x14ac:dyDescent="0.25">
      <c r="B188" s="63" t="s">
        <v>411</v>
      </c>
      <c r="C188" s="64" t="s">
        <v>412</v>
      </c>
      <c r="D188" s="65">
        <v>2</v>
      </c>
      <c r="E188" s="65">
        <v>1.85</v>
      </c>
      <c r="F188" s="65">
        <v>3.85</v>
      </c>
    </row>
    <row r="189" spans="2:6" x14ac:dyDescent="0.25">
      <c r="B189" s="63" t="s">
        <v>413</v>
      </c>
      <c r="C189" s="64" t="s">
        <v>414</v>
      </c>
      <c r="D189" s="65">
        <v>2</v>
      </c>
      <c r="E189" s="65">
        <v>1.85</v>
      </c>
      <c r="F189" s="65">
        <v>3.85</v>
      </c>
    </row>
    <row r="190" spans="2:6" x14ac:dyDescent="0.25">
      <c r="B190" s="63" t="s">
        <v>415</v>
      </c>
      <c r="C190" s="64" t="s">
        <v>416</v>
      </c>
      <c r="D190" s="65">
        <v>2</v>
      </c>
      <c r="E190" s="65">
        <v>1.85</v>
      </c>
      <c r="F190" s="65">
        <v>3.85</v>
      </c>
    </row>
    <row r="191" spans="2:6" x14ac:dyDescent="0.25">
      <c r="B191" s="63" t="s">
        <v>417</v>
      </c>
      <c r="C191" s="64" t="s">
        <v>418</v>
      </c>
      <c r="D191" s="65">
        <v>2</v>
      </c>
      <c r="E191" s="65">
        <v>1.85</v>
      </c>
      <c r="F191" s="65">
        <v>3.85</v>
      </c>
    </row>
    <row r="192" spans="2:6" x14ac:dyDescent="0.25">
      <c r="B192" s="63" t="s">
        <v>419</v>
      </c>
      <c r="C192" s="64" t="s">
        <v>420</v>
      </c>
      <c r="D192" s="65">
        <v>2</v>
      </c>
      <c r="E192" s="65">
        <v>1.85</v>
      </c>
      <c r="F192" s="65">
        <v>3.85</v>
      </c>
    </row>
    <row r="193" spans="2:6" x14ac:dyDescent="0.25">
      <c r="B193" s="63" t="s">
        <v>421</v>
      </c>
      <c r="C193" s="64" t="s">
        <v>422</v>
      </c>
      <c r="D193" s="65">
        <v>2</v>
      </c>
      <c r="E193" s="65">
        <v>1.85</v>
      </c>
      <c r="F193" s="65">
        <v>3.85</v>
      </c>
    </row>
    <row r="194" spans="2:6" x14ac:dyDescent="0.25">
      <c r="B194" s="63" t="s">
        <v>423</v>
      </c>
      <c r="C194" s="64" t="s">
        <v>424</v>
      </c>
      <c r="D194" s="65">
        <v>2</v>
      </c>
      <c r="E194" s="65">
        <v>1.85</v>
      </c>
      <c r="F194" s="65">
        <v>3.85</v>
      </c>
    </row>
    <row r="195" spans="2:6" x14ac:dyDescent="0.25">
      <c r="B195" s="63" t="s">
        <v>425</v>
      </c>
      <c r="C195" s="64" t="s">
        <v>426</v>
      </c>
      <c r="D195" s="65">
        <v>2</v>
      </c>
      <c r="E195" s="65">
        <v>1.85</v>
      </c>
      <c r="F195" s="65">
        <v>3.85</v>
      </c>
    </row>
    <row r="196" spans="2:6" x14ac:dyDescent="0.25">
      <c r="B196" s="63" t="s">
        <v>427</v>
      </c>
      <c r="C196" s="64" t="s">
        <v>428</v>
      </c>
      <c r="D196" s="65">
        <v>2</v>
      </c>
      <c r="E196" s="65">
        <v>1.85</v>
      </c>
      <c r="F196" s="65">
        <v>3.85</v>
      </c>
    </row>
    <row r="197" spans="2:6" x14ac:dyDescent="0.25">
      <c r="B197" s="63" t="s">
        <v>429</v>
      </c>
      <c r="C197" s="64" t="s">
        <v>430</v>
      </c>
      <c r="D197" s="65">
        <v>2</v>
      </c>
      <c r="E197" s="65">
        <v>1.85</v>
      </c>
      <c r="F197" s="65">
        <v>3.85</v>
      </c>
    </row>
    <row r="198" spans="2:6" x14ac:dyDescent="0.25">
      <c r="B198" s="63" t="s">
        <v>431</v>
      </c>
      <c r="C198" s="64" t="s">
        <v>432</v>
      </c>
      <c r="D198" s="65">
        <v>2</v>
      </c>
      <c r="E198" s="65">
        <v>1.85</v>
      </c>
      <c r="F198" s="65">
        <v>3.85</v>
      </c>
    </row>
    <row r="199" spans="2:6" x14ac:dyDescent="0.25">
      <c r="B199" s="63" t="s">
        <v>433</v>
      </c>
      <c r="C199" s="64" t="s">
        <v>434</v>
      </c>
      <c r="D199" s="65">
        <v>2</v>
      </c>
      <c r="E199" s="65">
        <v>1.85</v>
      </c>
      <c r="F199" s="65">
        <v>3.85</v>
      </c>
    </row>
    <row r="200" spans="2:6" x14ac:dyDescent="0.25">
      <c r="B200" s="63" t="s">
        <v>435</v>
      </c>
      <c r="C200" s="64" t="s">
        <v>436</v>
      </c>
      <c r="D200" s="65">
        <v>2</v>
      </c>
      <c r="E200" s="65">
        <v>1.85</v>
      </c>
      <c r="F200" s="65">
        <v>3.85</v>
      </c>
    </row>
    <row r="201" spans="2:6" x14ac:dyDescent="0.25">
      <c r="B201" s="63" t="s">
        <v>437</v>
      </c>
      <c r="C201" s="64" t="s">
        <v>438</v>
      </c>
      <c r="D201" s="65">
        <v>2</v>
      </c>
      <c r="E201" s="65">
        <v>1.85</v>
      </c>
      <c r="F201" s="65">
        <v>3.85</v>
      </c>
    </row>
    <row r="202" spans="2:6" x14ac:dyDescent="0.25">
      <c r="B202" s="63" t="s">
        <v>439</v>
      </c>
      <c r="C202" s="64" t="s">
        <v>440</v>
      </c>
      <c r="D202" s="65">
        <v>2</v>
      </c>
      <c r="E202" s="65">
        <v>1.85</v>
      </c>
      <c r="F202" s="65">
        <v>3.85</v>
      </c>
    </row>
    <row r="203" spans="2:6" x14ac:dyDescent="0.25">
      <c r="B203" s="63" t="s">
        <v>441</v>
      </c>
      <c r="C203" s="64" t="s">
        <v>442</v>
      </c>
      <c r="D203" s="65">
        <v>2</v>
      </c>
      <c r="E203" s="65">
        <v>1.85</v>
      </c>
      <c r="F203" s="65">
        <v>3.85</v>
      </c>
    </row>
    <row r="204" spans="2:6" x14ac:dyDescent="0.25">
      <c r="B204" s="63" t="s">
        <v>443</v>
      </c>
      <c r="C204" s="64" t="s">
        <v>444</v>
      </c>
      <c r="D204" s="65">
        <v>2</v>
      </c>
      <c r="E204" s="65">
        <v>1.85</v>
      </c>
      <c r="F204" s="65">
        <v>3.85</v>
      </c>
    </row>
    <row r="205" spans="2:6" x14ac:dyDescent="0.25">
      <c r="B205" s="63" t="s">
        <v>445</v>
      </c>
      <c r="C205" s="64" t="s">
        <v>446</v>
      </c>
      <c r="D205" s="65">
        <v>2</v>
      </c>
      <c r="E205" s="65">
        <v>1.85</v>
      </c>
      <c r="F205" s="65">
        <v>3.85</v>
      </c>
    </row>
    <row r="206" spans="2:6" x14ac:dyDescent="0.25">
      <c r="B206" s="63" t="s">
        <v>447</v>
      </c>
      <c r="C206" s="64" t="s">
        <v>448</v>
      </c>
      <c r="D206" s="65">
        <v>2</v>
      </c>
      <c r="E206" s="65">
        <v>1.85</v>
      </c>
      <c r="F206" s="65">
        <v>3.85</v>
      </c>
    </row>
    <row r="207" spans="2:6" x14ac:dyDescent="0.25">
      <c r="B207" s="63" t="s">
        <v>449</v>
      </c>
      <c r="C207" s="64" t="s">
        <v>450</v>
      </c>
      <c r="D207" s="65">
        <v>2</v>
      </c>
      <c r="E207" s="65">
        <v>1.85</v>
      </c>
      <c r="F207" s="65">
        <v>3.85</v>
      </c>
    </row>
    <row r="208" spans="2:6" x14ac:dyDescent="0.25">
      <c r="B208" s="63" t="s">
        <v>451</v>
      </c>
      <c r="C208" s="64" t="s">
        <v>452</v>
      </c>
      <c r="D208" s="65">
        <v>2</v>
      </c>
      <c r="E208" s="65">
        <v>1.85</v>
      </c>
      <c r="F208" s="65">
        <v>3.85</v>
      </c>
    </row>
    <row r="209" spans="2:6" x14ac:dyDescent="0.25">
      <c r="B209" s="63" t="s">
        <v>453</v>
      </c>
      <c r="C209" s="64" t="s">
        <v>454</v>
      </c>
      <c r="D209" s="65">
        <v>2</v>
      </c>
      <c r="E209" s="65">
        <v>1.85</v>
      </c>
      <c r="F209" s="65">
        <v>3.85</v>
      </c>
    </row>
    <row r="210" spans="2:6" x14ac:dyDescent="0.25">
      <c r="B210" s="63" t="s">
        <v>455</v>
      </c>
      <c r="C210" s="64" t="s">
        <v>456</v>
      </c>
      <c r="D210" s="65">
        <v>2</v>
      </c>
      <c r="E210" s="65">
        <v>1.85</v>
      </c>
      <c r="F210" s="65">
        <v>3.85</v>
      </c>
    </row>
    <row r="211" spans="2:6" x14ac:dyDescent="0.25">
      <c r="B211" s="63" t="s">
        <v>457</v>
      </c>
      <c r="C211" s="64" t="s">
        <v>458</v>
      </c>
      <c r="D211" s="65">
        <v>2</v>
      </c>
      <c r="E211" s="65">
        <v>1.85</v>
      </c>
      <c r="F211" s="65">
        <v>3.85</v>
      </c>
    </row>
    <row r="212" spans="2:6" x14ac:dyDescent="0.25">
      <c r="B212" s="63" t="s">
        <v>459</v>
      </c>
      <c r="C212" s="64" t="s">
        <v>460</v>
      </c>
      <c r="D212" s="65">
        <v>2</v>
      </c>
      <c r="E212" s="65">
        <v>1.85</v>
      </c>
      <c r="F212" s="65">
        <v>3.85</v>
      </c>
    </row>
    <row r="213" spans="2:6" x14ac:dyDescent="0.25">
      <c r="B213" s="63" t="s">
        <v>461</v>
      </c>
      <c r="C213" s="64" t="s">
        <v>462</v>
      </c>
      <c r="D213" s="65">
        <v>2</v>
      </c>
      <c r="E213" s="65">
        <v>1.85</v>
      </c>
      <c r="F213" s="65">
        <v>3.85</v>
      </c>
    </row>
    <row r="214" spans="2:6" x14ac:dyDescent="0.25">
      <c r="B214" s="63" t="s">
        <v>463</v>
      </c>
      <c r="C214" s="64" t="s">
        <v>464</v>
      </c>
      <c r="D214" s="65">
        <v>2</v>
      </c>
      <c r="E214" s="65">
        <v>1.85</v>
      </c>
      <c r="F214" s="65">
        <v>3.85</v>
      </c>
    </row>
    <row r="215" spans="2:6" x14ac:dyDescent="0.25">
      <c r="B215" s="63" t="s">
        <v>465</v>
      </c>
      <c r="C215" s="64" t="s">
        <v>466</v>
      </c>
      <c r="D215" s="65">
        <v>2</v>
      </c>
      <c r="E215" s="65">
        <v>1.85</v>
      </c>
      <c r="F215" s="65">
        <v>3.85</v>
      </c>
    </row>
    <row r="216" spans="2:6" x14ac:dyDescent="0.25">
      <c r="B216" s="63" t="s">
        <v>467</v>
      </c>
      <c r="C216" s="64" t="s">
        <v>468</v>
      </c>
      <c r="D216" s="65">
        <v>2</v>
      </c>
      <c r="E216" s="65">
        <v>1.85</v>
      </c>
      <c r="F216" s="65">
        <v>3.85</v>
      </c>
    </row>
    <row r="217" spans="2:6" x14ac:dyDescent="0.25">
      <c r="B217" s="63" t="s">
        <v>469</v>
      </c>
      <c r="C217" s="64" t="s">
        <v>470</v>
      </c>
      <c r="D217" s="65">
        <v>2</v>
      </c>
      <c r="E217" s="65">
        <v>1.85</v>
      </c>
      <c r="F217" s="65">
        <v>3.85</v>
      </c>
    </row>
    <row r="218" spans="2:6" x14ac:dyDescent="0.25">
      <c r="B218" s="63" t="s">
        <v>471</v>
      </c>
      <c r="C218" s="64" t="s">
        <v>472</v>
      </c>
      <c r="D218" s="65">
        <v>1.5</v>
      </c>
      <c r="E218" s="65">
        <v>1.1000000000000001</v>
      </c>
      <c r="F218" s="65">
        <v>2.6</v>
      </c>
    </row>
    <row r="219" spans="2:6" x14ac:dyDescent="0.25">
      <c r="B219" s="63" t="s">
        <v>473</v>
      </c>
      <c r="C219" s="64" t="s">
        <v>474</v>
      </c>
      <c r="D219" s="65">
        <v>1.5</v>
      </c>
      <c r="E219" s="65">
        <v>1.1000000000000001</v>
      </c>
      <c r="F219" s="65">
        <v>2.6</v>
      </c>
    </row>
    <row r="220" spans="2:6" x14ac:dyDescent="0.25">
      <c r="B220" s="63" t="s">
        <v>475</v>
      </c>
      <c r="C220" s="64" t="s">
        <v>476</v>
      </c>
      <c r="D220" s="65">
        <v>1.5</v>
      </c>
      <c r="E220" s="65">
        <v>1.1000000000000001</v>
      </c>
      <c r="F220" s="65">
        <v>2.6</v>
      </c>
    </row>
    <row r="221" spans="2:6" x14ac:dyDescent="0.25">
      <c r="B221" s="63" t="s">
        <v>477</v>
      </c>
      <c r="C221" s="64" t="s">
        <v>478</v>
      </c>
      <c r="D221" s="65">
        <v>1.5</v>
      </c>
      <c r="E221" s="65">
        <v>1.1000000000000001</v>
      </c>
      <c r="F221" s="65">
        <v>2.6</v>
      </c>
    </row>
    <row r="222" spans="2:6" x14ac:dyDescent="0.25">
      <c r="B222" s="63" t="s">
        <v>479</v>
      </c>
      <c r="C222" s="64" t="s">
        <v>480</v>
      </c>
      <c r="D222" s="65">
        <v>1.5</v>
      </c>
      <c r="E222" s="65">
        <v>1.1000000000000001</v>
      </c>
      <c r="F222" s="65">
        <v>2.6</v>
      </c>
    </row>
    <row r="223" spans="2:6" x14ac:dyDescent="0.25">
      <c r="B223" s="63" t="s">
        <v>481</v>
      </c>
      <c r="C223" s="64" t="s">
        <v>482</v>
      </c>
      <c r="D223" s="65">
        <v>1.5</v>
      </c>
      <c r="E223" s="65">
        <v>1.1000000000000001</v>
      </c>
      <c r="F223" s="65">
        <v>2.6</v>
      </c>
    </row>
    <row r="224" spans="2:6" x14ac:dyDescent="0.25">
      <c r="B224" s="63" t="s">
        <v>483</v>
      </c>
      <c r="C224" s="64" t="s">
        <v>484</v>
      </c>
      <c r="D224" s="65">
        <v>1.5</v>
      </c>
      <c r="E224" s="65">
        <v>1.1000000000000001</v>
      </c>
      <c r="F224" s="65">
        <v>2.6</v>
      </c>
    </row>
    <row r="225" spans="2:6" x14ac:dyDescent="0.25">
      <c r="B225" s="63" t="s">
        <v>485</v>
      </c>
      <c r="C225" s="64" t="s">
        <v>486</v>
      </c>
      <c r="D225" s="65">
        <v>1.5</v>
      </c>
      <c r="E225" s="65">
        <v>1.1000000000000001</v>
      </c>
      <c r="F225" s="65">
        <v>2.6</v>
      </c>
    </row>
    <row r="226" spans="2:6" x14ac:dyDescent="0.25">
      <c r="B226" s="63" t="s">
        <v>487</v>
      </c>
      <c r="C226" s="64" t="s">
        <v>488</v>
      </c>
      <c r="D226" s="65">
        <v>1.5</v>
      </c>
      <c r="E226" s="65">
        <v>1.1000000000000001</v>
      </c>
      <c r="F226" s="65">
        <v>2.6</v>
      </c>
    </row>
    <row r="227" spans="2:6" x14ac:dyDescent="0.25">
      <c r="B227" s="63" t="s">
        <v>489</v>
      </c>
      <c r="C227" s="64" t="s">
        <v>490</v>
      </c>
      <c r="D227" s="65">
        <v>1.5</v>
      </c>
      <c r="E227" s="65">
        <v>1.1000000000000001</v>
      </c>
      <c r="F227" s="65">
        <v>2.6</v>
      </c>
    </row>
    <row r="228" spans="2:6" x14ac:dyDescent="0.25">
      <c r="B228" s="63" t="s">
        <v>491</v>
      </c>
      <c r="C228" s="64" t="s">
        <v>492</v>
      </c>
      <c r="D228" s="65">
        <v>1.6</v>
      </c>
      <c r="E228" s="65">
        <v>1.2</v>
      </c>
      <c r="F228" s="65">
        <v>2.8</v>
      </c>
    </row>
    <row r="229" spans="2:6" x14ac:dyDescent="0.25">
      <c r="B229" s="63" t="s">
        <v>493</v>
      </c>
      <c r="C229" s="64" t="s">
        <v>494</v>
      </c>
      <c r="D229" s="65">
        <v>1.6</v>
      </c>
      <c r="E229" s="65">
        <v>1.2</v>
      </c>
      <c r="F229" s="65">
        <v>2.8</v>
      </c>
    </row>
    <row r="230" spans="2:6" x14ac:dyDescent="0.25">
      <c r="B230" s="63" t="s">
        <v>495</v>
      </c>
      <c r="C230" s="64" t="s">
        <v>496</v>
      </c>
      <c r="D230" s="65">
        <v>1.6</v>
      </c>
      <c r="E230" s="65">
        <v>1.2</v>
      </c>
      <c r="F230" s="65">
        <v>2.8</v>
      </c>
    </row>
    <row r="231" spans="2:6" x14ac:dyDescent="0.25">
      <c r="B231" s="63" t="s">
        <v>497</v>
      </c>
      <c r="C231" s="64" t="s">
        <v>498</v>
      </c>
      <c r="D231" s="65">
        <v>1.6</v>
      </c>
      <c r="E231" s="65">
        <v>1.2</v>
      </c>
      <c r="F231" s="65">
        <v>2.8</v>
      </c>
    </row>
    <row r="232" spans="2:6" x14ac:dyDescent="0.25">
      <c r="B232" s="63" t="s">
        <v>499</v>
      </c>
      <c r="C232" s="64" t="s">
        <v>500</v>
      </c>
      <c r="D232" s="65">
        <v>1.6</v>
      </c>
      <c r="E232" s="65">
        <v>1.2</v>
      </c>
      <c r="F232" s="65">
        <v>2.8</v>
      </c>
    </row>
    <row r="233" spans="2:6" x14ac:dyDescent="0.25">
      <c r="B233" s="63" t="s">
        <v>501</v>
      </c>
      <c r="C233" s="64" t="s">
        <v>502</v>
      </c>
      <c r="D233" s="65">
        <v>1.6</v>
      </c>
      <c r="E233" s="65">
        <v>1.2</v>
      </c>
      <c r="F233" s="65">
        <v>2.8</v>
      </c>
    </row>
    <row r="234" spans="2:6" x14ac:dyDescent="0.25">
      <c r="B234" s="63" t="s">
        <v>503</v>
      </c>
      <c r="C234" s="64" t="s">
        <v>504</v>
      </c>
      <c r="D234" s="65">
        <v>1.6</v>
      </c>
      <c r="E234" s="65">
        <v>1.2</v>
      </c>
      <c r="F234" s="65">
        <v>2.8</v>
      </c>
    </row>
    <row r="235" spans="2:6" x14ac:dyDescent="0.25">
      <c r="B235" s="63" t="s">
        <v>505</v>
      </c>
      <c r="C235" s="64" t="s">
        <v>506</v>
      </c>
      <c r="D235" s="65">
        <v>1.6</v>
      </c>
      <c r="E235" s="65">
        <v>1.2</v>
      </c>
      <c r="F235" s="65">
        <v>2.8</v>
      </c>
    </row>
    <row r="236" spans="2:6" x14ac:dyDescent="0.25">
      <c r="B236" s="63" t="s">
        <v>507</v>
      </c>
      <c r="C236" s="64" t="s">
        <v>508</v>
      </c>
      <c r="D236" s="65">
        <v>1.6</v>
      </c>
      <c r="E236" s="65">
        <v>1.2</v>
      </c>
      <c r="F236" s="65">
        <v>2.8</v>
      </c>
    </row>
    <row r="237" spans="2:6" x14ac:dyDescent="0.25">
      <c r="B237" s="63" t="s">
        <v>509</v>
      </c>
      <c r="C237" s="64" t="s">
        <v>510</v>
      </c>
      <c r="D237" s="65">
        <v>1.6</v>
      </c>
      <c r="E237" s="65">
        <v>1.2</v>
      </c>
      <c r="F237" s="65">
        <v>2.8</v>
      </c>
    </row>
    <row r="238" spans="2:6" x14ac:dyDescent="0.25">
      <c r="B238" s="63" t="s">
        <v>511</v>
      </c>
      <c r="C238" s="64" t="s">
        <v>512</v>
      </c>
      <c r="D238" s="65">
        <v>2</v>
      </c>
      <c r="E238" s="65">
        <v>1.85</v>
      </c>
      <c r="F238" s="65">
        <v>3.85</v>
      </c>
    </row>
    <row r="239" spans="2:6" x14ac:dyDescent="0.25">
      <c r="B239" s="63" t="s">
        <v>513</v>
      </c>
      <c r="C239" s="64" t="s">
        <v>514</v>
      </c>
      <c r="D239" s="65">
        <v>2</v>
      </c>
      <c r="E239" s="65">
        <v>1.85</v>
      </c>
      <c r="F239" s="65">
        <v>3.85</v>
      </c>
    </row>
    <row r="240" spans="2:6" x14ac:dyDescent="0.25">
      <c r="B240" s="63" t="s">
        <v>515</v>
      </c>
      <c r="C240" s="64" t="s">
        <v>516</v>
      </c>
      <c r="D240" s="65">
        <v>2</v>
      </c>
      <c r="E240" s="65">
        <v>1.85</v>
      </c>
      <c r="F240" s="65">
        <v>3.85</v>
      </c>
    </row>
    <row r="241" spans="2:6" x14ac:dyDescent="0.25">
      <c r="B241" s="63" t="s">
        <v>517</v>
      </c>
      <c r="C241" s="64" t="s">
        <v>518</v>
      </c>
      <c r="D241" s="65">
        <v>2</v>
      </c>
      <c r="E241" s="65">
        <v>1.85</v>
      </c>
      <c r="F241" s="65">
        <v>3.85</v>
      </c>
    </row>
    <row r="242" spans="2:6" x14ac:dyDescent="0.25">
      <c r="B242" s="63" t="s">
        <v>519</v>
      </c>
      <c r="C242" s="64" t="s">
        <v>520</v>
      </c>
      <c r="D242" s="65">
        <v>2</v>
      </c>
      <c r="E242" s="65">
        <v>1.85</v>
      </c>
      <c r="F242" s="65">
        <v>3.85</v>
      </c>
    </row>
    <row r="243" spans="2:6" x14ac:dyDescent="0.25">
      <c r="B243" s="63" t="s">
        <v>521</v>
      </c>
      <c r="C243" s="64" t="s">
        <v>522</v>
      </c>
      <c r="D243" s="65">
        <v>2</v>
      </c>
      <c r="E243" s="65">
        <v>1.85</v>
      </c>
      <c r="F243" s="65">
        <v>3.85</v>
      </c>
    </row>
    <row r="244" spans="2:6" x14ac:dyDescent="0.25">
      <c r="B244" s="63" t="s">
        <v>523</v>
      </c>
      <c r="C244" s="64" t="s">
        <v>524</v>
      </c>
      <c r="D244" s="65">
        <v>2</v>
      </c>
      <c r="E244" s="65">
        <v>1.85</v>
      </c>
      <c r="F244" s="65">
        <v>3.85</v>
      </c>
    </row>
    <row r="245" spans="2:6" x14ac:dyDescent="0.25">
      <c r="B245" s="63" t="s">
        <v>525</v>
      </c>
      <c r="C245" s="64" t="s">
        <v>526</v>
      </c>
      <c r="D245" s="65">
        <v>2</v>
      </c>
      <c r="E245" s="65">
        <v>1.85</v>
      </c>
      <c r="F245" s="65">
        <v>3.85</v>
      </c>
    </row>
    <row r="246" spans="2:6" x14ac:dyDescent="0.25">
      <c r="B246" s="63" t="s">
        <v>527</v>
      </c>
      <c r="C246" s="64" t="s">
        <v>528</v>
      </c>
      <c r="D246" s="65">
        <v>2</v>
      </c>
      <c r="E246" s="65">
        <v>1.85</v>
      </c>
      <c r="F246" s="65">
        <v>3.85</v>
      </c>
    </row>
    <row r="247" spans="2:6" x14ac:dyDescent="0.25">
      <c r="B247" s="63" t="s">
        <v>529</v>
      </c>
      <c r="C247" s="64" t="s">
        <v>530</v>
      </c>
      <c r="D247" s="65">
        <v>2</v>
      </c>
      <c r="E247" s="65">
        <v>1.85</v>
      </c>
      <c r="F247" s="65">
        <v>3.85</v>
      </c>
    </row>
    <row r="248" spans="2:6" x14ac:dyDescent="0.25">
      <c r="B248" s="63" t="s">
        <v>531</v>
      </c>
      <c r="C248" s="64" t="s">
        <v>532</v>
      </c>
      <c r="D248" s="65">
        <v>2</v>
      </c>
      <c r="E248" s="65">
        <v>1.85</v>
      </c>
      <c r="F248" s="65">
        <v>3.85</v>
      </c>
    </row>
    <row r="249" spans="2:6" x14ac:dyDescent="0.25">
      <c r="B249" s="63" t="s">
        <v>533</v>
      </c>
      <c r="C249" s="64" t="s">
        <v>534</v>
      </c>
      <c r="D249" s="65">
        <v>2</v>
      </c>
      <c r="E249" s="65">
        <v>1.85</v>
      </c>
      <c r="F249" s="65">
        <v>3.85</v>
      </c>
    </row>
    <row r="250" spans="2:6" x14ac:dyDescent="0.25">
      <c r="B250" s="63" t="s">
        <v>535</v>
      </c>
      <c r="C250" s="64" t="s">
        <v>536</v>
      </c>
      <c r="D250" s="65">
        <v>2</v>
      </c>
      <c r="E250" s="65">
        <v>1.85</v>
      </c>
      <c r="F250" s="65">
        <v>3.85</v>
      </c>
    </row>
    <row r="251" spans="2:6" x14ac:dyDescent="0.25">
      <c r="B251" s="63" t="s">
        <v>537</v>
      </c>
      <c r="C251" s="64" t="s">
        <v>538</v>
      </c>
      <c r="D251" s="65">
        <v>2</v>
      </c>
      <c r="E251" s="65">
        <v>1.85</v>
      </c>
      <c r="F251" s="65">
        <v>3.85</v>
      </c>
    </row>
    <row r="252" spans="2:6" x14ac:dyDescent="0.25">
      <c r="B252" s="63" t="s">
        <v>539</v>
      </c>
      <c r="C252" s="64" t="s">
        <v>540</v>
      </c>
      <c r="D252" s="65">
        <v>2</v>
      </c>
      <c r="E252" s="65">
        <v>1.85</v>
      </c>
      <c r="F252" s="65">
        <v>3.85</v>
      </c>
    </row>
    <row r="253" spans="2:6" x14ac:dyDescent="0.25">
      <c r="B253" s="63" t="s">
        <v>541</v>
      </c>
      <c r="C253" s="64" t="s">
        <v>542</v>
      </c>
      <c r="D253" s="65">
        <v>2</v>
      </c>
      <c r="E253" s="65">
        <v>1.85</v>
      </c>
      <c r="F253" s="65">
        <v>3.85</v>
      </c>
    </row>
    <row r="254" spans="2:6" x14ac:dyDescent="0.25">
      <c r="B254" s="63" t="s">
        <v>543</v>
      </c>
      <c r="C254" s="64" t="s">
        <v>544</v>
      </c>
      <c r="D254" s="65">
        <v>2</v>
      </c>
      <c r="E254" s="65">
        <v>1.85</v>
      </c>
      <c r="F254" s="65">
        <v>3.85</v>
      </c>
    </row>
    <row r="255" spans="2:6" x14ac:dyDescent="0.25">
      <c r="B255" s="63" t="s">
        <v>545</v>
      </c>
      <c r="C255" s="64" t="s">
        <v>546</v>
      </c>
      <c r="D255" s="65">
        <v>2</v>
      </c>
      <c r="E255" s="65">
        <v>1.85</v>
      </c>
      <c r="F255" s="65">
        <v>3.85</v>
      </c>
    </row>
    <row r="256" spans="2:6" x14ac:dyDescent="0.25">
      <c r="B256" s="63" t="s">
        <v>547</v>
      </c>
      <c r="C256" s="64" t="s">
        <v>548</v>
      </c>
      <c r="D256" s="65">
        <v>2</v>
      </c>
      <c r="E256" s="65">
        <v>1.85</v>
      </c>
      <c r="F256" s="65">
        <v>3.85</v>
      </c>
    </row>
    <row r="257" spans="2:6" x14ac:dyDescent="0.25">
      <c r="B257" s="63" t="s">
        <v>549</v>
      </c>
      <c r="C257" s="64" t="s">
        <v>550</v>
      </c>
      <c r="D257" s="65">
        <v>2</v>
      </c>
      <c r="E257" s="65">
        <v>1.85</v>
      </c>
      <c r="F257" s="65">
        <v>3.85</v>
      </c>
    </row>
    <row r="258" spans="2:6" x14ac:dyDescent="0.25">
      <c r="B258" s="63" t="s">
        <v>551</v>
      </c>
      <c r="C258" s="64" t="s">
        <v>552</v>
      </c>
      <c r="D258" s="65">
        <v>2</v>
      </c>
      <c r="E258" s="65">
        <v>1.85</v>
      </c>
      <c r="F258" s="65">
        <v>3.85</v>
      </c>
    </row>
    <row r="259" spans="2:6" x14ac:dyDescent="0.25">
      <c r="B259" s="63" t="s">
        <v>553</v>
      </c>
      <c r="C259" s="64" t="s">
        <v>554</v>
      </c>
      <c r="D259" s="65">
        <v>1.6</v>
      </c>
      <c r="E259" s="65">
        <v>1.2</v>
      </c>
      <c r="F259" s="65">
        <v>2.8</v>
      </c>
    </row>
    <row r="260" spans="2:6" x14ac:dyDescent="0.25">
      <c r="B260" s="63" t="s">
        <v>555</v>
      </c>
      <c r="C260" s="64" t="s">
        <v>556</v>
      </c>
      <c r="D260" s="65">
        <v>1.6</v>
      </c>
      <c r="E260" s="65">
        <v>1.2</v>
      </c>
      <c r="F260" s="65">
        <v>2.8</v>
      </c>
    </row>
    <row r="261" spans="2:6" x14ac:dyDescent="0.25">
      <c r="B261" s="63" t="s">
        <v>557</v>
      </c>
      <c r="C261" s="64" t="s">
        <v>558</v>
      </c>
      <c r="D261" s="65">
        <v>1.6</v>
      </c>
      <c r="E261" s="65">
        <v>1.2</v>
      </c>
      <c r="F261" s="65">
        <v>2.8</v>
      </c>
    </row>
    <row r="262" spans="2:6" x14ac:dyDescent="0.25">
      <c r="B262" s="63" t="s">
        <v>559</v>
      </c>
      <c r="C262" s="64" t="s">
        <v>560</v>
      </c>
      <c r="D262" s="65">
        <v>1.6</v>
      </c>
      <c r="E262" s="65">
        <v>1.2</v>
      </c>
      <c r="F262" s="65">
        <v>2.8</v>
      </c>
    </row>
    <row r="263" spans="2:6" x14ac:dyDescent="0.25">
      <c r="B263" s="63" t="s">
        <v>561</v>
      </c>
      <c r="C263" s="64" t="s">
        <v>562</v>
      </c>
      <c r="D263" s="65">
        <v>2</v>
      </c>
      <c r="E263" s="65">
        <v>1.85</v>
      </c>
      <c r="F263" s="65">
        <v>3.85</v>
      </c>
    </row>
    <row r="264" spans="2:6" x14ac:dyDescent="0.25">
      <c r="B264" s="63" t="s">
        <v>563</v>
      </c>
      <c r="C264" s="64" t="s">
        <v>564</v>
      </c>
      <c r="D264" s="65">
        <v>2</v>
      </c>
      <c r="E264" s="65">
        <v>1.85</v>
      </c>
      <c r="F264" s="65">
        <v>3.85</v>
      </c>
    </row>
    <row r="265" spans="2:6" x14ac:dyDescent="0.25">
      <c r="B265" s="63" t="s">
        <v>565</v>
      </c>
      <c r="C265" s="64" t="s">
        <v>566</v>
      </c>
      <c r="D265" s="65">
        <v>2</v>
      </c>
      <c r="E265" s="65">
        <v>1.85</v>
      </c>
      <c r="F265" s="65">
        <v>3.85</v>
      </c>
    </row>
    <row r="266" spans="2:6" x14ac:dyDescent="0.25">
      <c r="B266" s="63" t="s">
        <v>567</v>
      </c>
      <c r="C266" s="64" t="s">
        <v>568</v>
      </c>
      <c r="D266" s="65">
        <v>2</v>
      </c>
      <c r="E266" s="65">
        <v>1.85</v>
      </c>
      <c r="F266" s="65">
        <v>3.85</v>
      </c>
    </row>
    <row r="267" spans="2:6" x14ac:dyDescent="0.25">
      <c r="B267" s="63" t="s">
        <v>569</v>
      </c>
      <c r="C267" s="64" t="s">
        <v>570</v>
      </c>
      <c r="D267" s="65">
        <v>2</v>
      </c>
      <c r="E267" s="65">
        <v>1.85</v>
      </c>
      <c r="F267" s="65">
        <v>3.85</v>
      </c>
    </row>
    <row r="268" spans="2:6" x14ac:dyDescent="0.25">
      <c r="B268" s="63" t="s">
        <v>571</v>
      </c>
      <c r="C268" s="64" t="s">
        <v>572</v>
      </c>
      <c r="D268" s="65">
        <v>1.6</v>
      </c>
      <c r="E268" s="65">
        <v>1.2</v>
      </c>
      <c r="F268" s="65">
        <v>2.8</v>
      </c>
    </row>
    <row r="269" spans="2:6" x14ac:dyDescent="0.25">
      <c r="B269" s="63" t="s">
        <v>573</v>
      </c>
      <c r="C269" s="64" t="s">
        <v>574</v>
      </c>
      <c r="D269" s="65">
        <v>1.6</v>
      </c>
      <c r="E269" s="65">
        <v>1.2</v>
      </c>
      <c r="F269" s="65">
        <v>2.8</v>
      </c>
    </row>
    <row r="270" spans="2:6" x14ac:dyDescent="0.25">
      <c r="B270" s="63" t="s">
        <v>575</v>
      </c>
      <c r="C270" s="64" t="s">
        <v>576</v>
      </c>
      <c r="D270" s="65">
        <v>2</v>
      </c>
      <c r="E270" s="65">
        <v>1.85</v>
      </c>
      <c r="F270" s="65">
        <v>3.85</v>
      </c>
    </row>
    <row r="271" spans="2:6" x14ac:dyDescent="0.25">
      <c r="B271" s="63" t="s">
        <v>577</v>
      </c>
      <c r="C271" s="64" t="s">
        <v>578</v>
      </c>
      <c r="D271" s="65">
        <v>2</v>
      </c>
      <c r="E271" s="65">
        <v>1.85</v>
      </c>
      <c r="F271" s="65">
        <v>3.85</v>
      </c>
    </row>
    <row r="272" spans="2:6" x14ac:dyDescent="0.25">
      <c r="B272" s="63" t="s">
        <v>579</v>
      </c>
      <c r="C272" s="64" t="s">
        <v>580</v>
      </c>
      <c r="D272" s="65">
        <v>2</v>
      </c>
      <c r="E272" s="65">
        <v>1.85</v>
      </c>
      <c r="F272" s="65">
        <v>3.85</v>
      </c>
    </row>
    <row r="273" spans="2:6" x14ac:dyDescent="0.25">
      <c r="B273" s="63" t="s">
        <v>581</v>
      </c>
      <c r="C273" s="64" t="s">
        <v>582</v>
      </c>
      <c r="D273" s="65">
        <v>2</v>
      </c>
      <c r="E273" s="65">
        <v>1.85</v>
      </c>
      <c r="F273" s="65">
        <v>3.85</v>
      </c>
    </row>
    <row r="274" spans="2:6" x14ac:dyDescent="0.25">
      <c r="B274" s="63" t="s">
        <v>583</v>
      </c>
      <c r="C274" s="64" t="s">
        <v>584</v>
      </c>
      <c r="D274" s="65">
        <v>2</v>
      </c>
      <c r="E274" s="65">
        <v>1.85</v>
      </c>
      <c r="F274" s="65">
        <v>3.85</v>
      </c>
    </row>
    <row r="275" spans="2:6" x14ac:dyDescent="0.25">
      <c r="B275" s="63" t="s">
        <v>585</v>
      </c>
      <c r="C275" s="64" t="s">
        <v>586</v>
      </c>
      <c r="D275" s="65">
        <v>1.6</v>
      </c>
      <c r="E275" s="65">
        <v>1.2</v>
      </c>
      <c r="F275" s="65">
        <v>2.8</v>
      </c>
    </row>
    <row r="276" spans="2:6" x14ac:dyDescent="0.25">
      <c r="B276" s="63" t="s">
        <v>587</v>
      </c>
      <c r="C276" s="64" t="s">
        <v>588</v>
      </c>
      <c r="D276" s="65">
        <v>1</v>
      </c>
      <c r="E276" s="65">
        <v>0.85</v>
      </c>
      <c r="F276" s="65">
        <v>1.85</v>
      </c>
    </row>
    <row r="277" spans="2:6" x14ac:dyDescent="0.25">
      <c r="B277" s="63" t="s">
        <v>589</v>
      </c>
      <c r="C277" s="64" t="s">
        <v>590</v>
      </c>
      <c r="D277" s="65">
        <v>1.6</v>
      </c>
      <c r="E277" s="65">
        <v>1.2</v>
      </c>
      <c r="F277" s="65">
        <v>2.8</v>
      </c>
    </row>
    <row r="278" spans="2:6" x14ac:dyDescent="0.25">
      <c r="B278" s="63" t="s">
        <v>591</v>
      </c>
      <c r="C278" s="64" t="s">
        <v>592</v>
      </c>
      <c r="D278" s="65">
        <v>1</v>
      </c>
      <c r="E278" s="65">
        <v>0.85</v>
      </c>
      <c r="F278" s="65">
        <v>1.85</v>
      </c>
    </row>
    <row r="279" spans="2:6" x14ac:dyDescent="0.25">
      <c r="B279" s="63" t="s">
        <v>593</v>
      </c>
      <c r="C279" s="64" t="s">
        <v>594</v>
      </c>
      <c r="D279" s="65">
        <v>1.6</v>
      </c>
      <c r="E279" s="65">
        <v>1.2</v>
      </c>
      <c r="F279" s="65">
        <v>2.8</v>
      </c>
    </row>
    <row r="280" spans="2:6" x14ac:dyDescent="0.25">
      <c r="B280" s="63" t="s">
        <v>595</v>
      </c>
      <c r="C280" s="64" t="s">
        <v>596</v>
      </c>
      <c r="D280" s="65">
        <v>1.6</v>
      </c>
      <c r="E280" s="65">
        <v>1.2</v>
      </c>
      <c r="F280" s="65">
        <v>2.8</v>
      </c>
    </row>
    <row r="281" spans="2:6" x14ac:dyDescent="0.25">
      <c r="B281" s="63" t="s">
        <v>597</v>
      </c>
      <c r="C281" s="64" t="s">
        <v>598</v>
      </c>
      <c r="D281" s="65">
        <v>1.6</v>
      </c>
      <c r="E281" s="65">
        <v>1.2</v>
      </c>
      <c r="F281" s="65">
        <v>2.8</v>
      </c>
    </row>
    <row r="282" spans="2:6" x14ac:dyDescent="0.25">
      <c r="B282" s="63" t="s">
        <v>599</v>
      </c>
      <c r="C282" s="64" t="s">
        <v>600</v>
      </c>
      <c r="D282" s="65">
        <v>1.6</v>
      </c>
      <c r="E282" s="65">
        <v>1.2</v>
      </c>
      <c r="F282" s="65">
        <v>2.8</v>
      </c>
    </row>
    <row r="283" spans="2:6" x14ac:dyDescent="0.25">
      <c r="B283" s="63" t="s">
        <v>601</v>
      </c>
      <c r="C283" s="64" t="s">
        <v>602</v>
      </c>
      <c r="D283" s="65">
        <v>1.6</v>
      </c>
      <c r="E283" s="65">
        <v>1.2</v>
      </c>
      <c r="F283" s="65">
        <v>2.8</v>
      </c>
    </row>
    <row r="284" spans="2:6" x14ac:dyDescent="0.25">
      <c r="B284" s="63" t="s">
        <v>603</v>
      </c>
      <c r="C284" s="64" t="s">
        <v>604</v>
      </c>
      <c r="D284" s="65">
        <v>2</v>
      </c>
      <c r="E284" s="65">
        <v>1.85</v>
      </c>
      <c r="F284" s="65">
        <v>3.85</v>
      </c>
    </row>
    <row r="285" spans="2:6" x14ac:dyDescent="0.25">
      <c r="B285" s="63" t="s">
        <v>605</v>
      </c>
      <c r="C285" s="64" t="s">
        <v>606</v>
      </c>
      <c r="D285" s="65">
        <v>2</v>
      </c>
      <c r="E285" s="65">
        <v>1.85</v>
      </c>
      <c r="F285" s="65">
        <v>3.85</v>
      </c>
    </row>
    <row r="286" spans="2:6" x14ac:dyDescent="0.25">
      <c r="B286" s="63" t="s">
        <v>607</v>
      </c>
      <c r="C286" s="64" t="s">
        <v>608</v>
      </c>
      <c r="D286" s="65">
        <v>1.5</v>
      </c>
      <c r="E286" s="65">
        <v>1.1000000000000001</v>
      </c>
      <c r="F286" s="65">
        <v>2.6</v>
      </c>
    </row>
    <row r="287" spans="2:6" x14ac:dyDescent="0.25">
      <c r="B287" s="63" t="s">
        <v>609</v>
      </c>
      <c r="C287" s="64" t="s">
        <v>610</v>
      </c>
      <c r="D287" s="65">
        <v>1.6</v>
      </c>
      <c r="E287" s="65">
        <v>1.2</v>
      </c>
      <c r="F287" s="65">
        <v>2.8</v>
      </c>
    </row>
    <row r="288" spans="2:6" x14ac:dyDescent="0.25">
      <c r="B288" s="63" t="s">
        <v>611</v>
      </c>
      <c r="C288" s="64" t="s">
        <v>612</v>
      </c>
      <c r="D288" s="65">
        <v>2</v>
      </c>
      <c r="E288" s="65">
        <v>1.85</v>
      </c>
      <c r="F288" s="65">
        <v>3.85</v>
      </c>
    </row>
    <row r="289" spans="2:6" x14ac:dyDescent="0.25">
      <c r="B289" s="63" t="s">
        <v>613</v>
      </c>
      <c r="C289" s="64" t="s">
        <v>614</v>
      </c>
      <c r="D289" s="65">
        <v>2</v>
      </c>
      <c r="E289" s="65">
        <v>1.85</v>
      </c>
      <c r="F289" s="65">
        <v>3.85</v>
      </c>
    </row>
    <row r="290" spans="2:6" x14ac:dyDescent="0.25">
      <c r="B290" s="63" t="s">
        <v>615</v>
      </c>
      <c r="C290" s="64" t="s">
        <v>616</v>
      </c>
      <c r="D290" s="65">
        <v>2</v>
      </c>
      <c r="E290" s="65">
        <v>1.85</v>
      </c>
      <c r="F290" s="65">
        <v>3.85</v>
      </c>
    </row>
    <row r="291" spans="2:6" x14ac:dyDescent="0.25">
      <c r="B291" s="63" t="s">
        <v>617</v>
      </c>
      <c r="C291" s="64" t="s">
        <v>618</v>
      </c>
      <c r="D291" s="65">
        <v>2</v>
      </c>
      <c r="E291" s="65">
        <v>1.85</v>
      </c>
      <c r="F291" s="65">
        <v>3.85</v>
      </c>
    </row>
    <row r="292" spans="2:6" x14ac:dyDescent="0.25">
      <c r="B292" s="63" t="s">
        <v>619</v>
      </c>
      <c r="C292" s="64" t="s">
        <v>620</v>
      </c>
      <c r="D292" s="65">
        <v>2</v>
      </c>
      <c r="E292" s="65">
        <v>1.85</v>
      </c>
      <c r="F292" s="65">
        <v>3.85</v>
      </c>
    </row>
    <row r="293" spans="2:6" x14ac:dyDescent="0.25">
      <c r="B293" s="229" t="s">
        <v>621</v>
      </c>
      <c r="C293" s="229"/>
      <c r="D293" s="65"/>
      <c r="E293" s="65"/>
      <c r="F293" s="65"/>
    </row>
    <row r="294" spans="2:6" x14ac:dyDescent="0.25">
      <c r="B294" s="63" t="s">
        <v>622</v>
      </c>
      <c r="C294" s="64" t="s">
        <v>623</v>
      </c>
      <c r="D294" s="65">
        <v>1.8</v>
      </c>
      <c r="E294" s="65">
        <v>1.5</v>
      </c>
      <c r="F294" s="65">
        <v>3.3</v>
      </c>
    </row>
    <row r="295" spans="2:6" x14ac:dyDescent="0.25">
      <c r="B295" s="63" t="s">
        <v>624</v>
      </c>
      <c r="C295" s="64" t="s">
        <v>625</v>
      </c>
      <c r="D295" s="65">
        <v>1.8</v>
      </c>
      <c r="E295" s="65">
        <v>1.5</v>
      </c>
      <c r="F295" s="65">
        <v>3.3</v>
      </c>
    </row>
    <row r="296" spans="2:6" x14ac:dyDescent="0.25">
      <c r="B296" s="63" t="s">
        <v>626</v>
      </c>
      <c r="C296" s="64" t="s">
        <v>627</v>
      </c>
      <c r="D296" s="65">
        <v>1.8</v>
      </c>
      <c r="E296" s="65">
        <v>1.5</v>
      </c>
      <c r="F296" s="65">
        <v>3.3</v>
      </c>
    </row>
    <row r="297" spans="2:6" x14ac:dyDescent="0.25">
      <c r="B297" s="63" t="s">
        <v>628</v>
      </c>
      <c r="C297" s="64" t="s">
        <v>629</v>
      </c>
      <c r="D297" s="65">
        <v>1.8</v>
      </c>
      <c r="E297" s="65">
        <v>1.5</v>
      </c>
      <c r="F297" s="65">
        <v>3.3</v>
      </c>
    </row>
    <row r="298" spans="2:6" x14ac:dyDescent="0.25">
      <c r="B298" s="63" t="s">
        <v>630</v>
      </c>
      <c r="C298" s="64" t="s">
        <v>631</v>
      </c>
      <c r="D298" s="65">
        <v>1.8</v>
      </c>
      <c r="E298" s="65">
        <v>1.5</v>
      </c>
      <c r="F298" s="65">
        <v>3.3</v>
      </c>
    </row>
    <row r="299" spans="2:6" x14ac:dyDescent="0.25">
      <c r="B299" s="63" t="s">
        <v>632</v>
      </c>
      <c r="C299" s="64" t="s">
        <v>633</v>
      </c>
      <c r="D299" s="65">
        <v>1.8</v>
      </c>
      <c r="E299" s="65">
        <v>1.5</v>
      </c>
      <c r="F299" s="65">
        <v>3.3</v>
      </c>
    </row>
    <row r="300" spans="2:6" x14ac:dyDescent="0.25">
      <c r="B300" s="63" t="s">
        <v>634</v>
      </c>
      <c r="C300" s="64" t="s">
        <v>635</v>
      </c>
      <c r="D300" s="65">
        <v>1.8</v>
      </c>
      <c r="E300" s="65">
        <v>1.5</v>
      </c>
      <c r="F300" s="65">
        <v>3.3</v>
      </c>
    </row>
    <row r="301" spans="2:6" x14ac:dyDescent="0.25">
      <c r="B301" s="63" t="s">
        <v>636</v>
      </c>
      <c r="C301" s="64" t="s">
        <v>637</v>
      </c>
      <c r="D301" s="65">
        <v>1.8</v>
      </c>
      <c r="E301" s="65">
        <v>1.5</v>
      </c>
      <c r="F301" s="65">
        <v>3.3</v>
      </c>
    </row>
    <row r="302" spans="2:6" x14ac:dyDescent="0.25">
      <c r="B302" s="63" t="s">
        <v>638</v>
      </c>
      <c r="C302" s="64" t="s">
        <v>639</v>
      </c>
      <c r="D302" s="65">
        <v>1.8</v>
      </c>
      <c r="E302" s="65">
        <v>1.5</v>
      </c>
      <c r="F302" s="65">
        <v>3.3</v>
      </c>
    </row>
    <row r="303" spans="2:6" x14ac:dyDescent="0.25">
      <c r="B303" s="63" t="s">
        <v>640</v>
      </c>
      <c r="C303" s="64" t="s">
        <v>641</v>
      </c>
      <c r="D303" s="65">
        <v>1.8</v>
      </c>
      <c r="E303" s="65">
        <v>1.5</v>
      </c>
      <c r="F303" s="65">
        <v>3.3</v>
      </c>
    </row>
    <row r="304" spans="2:6" x14ac:dyDescent="0.25">
      <c r="B304" s="63" t="s">
        <v>642</v>
      </c>
      <c r="C304" s="64" t="s">
        <v>643</v>
      </c>
      <c r="D304" s="65">
        <v>1.8</v>
      </c>
      <c r="E304" s="65">
        <v>1.5</v>
      </c>
      <c r="F304" s="65">
        <v>3.3</v>
      </c>
    </row>
    <row r="305" spans="2:6" x14ac:dyDescent="0.25">
      <c r="B305" s="63" t="s">
        <v>644</v>
      </c>
      <c r="C305" s="64" t="s">
        <v>645</v>
      </c>
      <c r="D305" s="65">
        <v>1.8</v>
      </c>
      <c r="E305" s="65">
        <v>1.5</v>
      </c>
      <c r="F305" s="65">
        <v>3.3</v>
      </c>
    </row>
    <row r="306" spans="2:6" x14ac:dyDescent="0.25">
      <c r="B306" s="229" t="s">
        <v>646</v>
      </c>
      <c r="C306" s="229"/>
      <c r="D306" s="65"/>
      <c r="E306" s="65"/>
      <c r="F306" s="65"/>
    </row>
    <row r="307" spans="2:6" x14ac:dyDescent="0.25">
      <c r="B307" s="63" t="s">
        <v>647</v>
      </c>
      <c r="C307" s="64" t="s">
        <v>648</v>
      </c>
      <c r="D307" s="65">
        <v>2.1</v>
      </c>
      <c r="E307" s="65">
        <v>1.6</v>
      </c>
      <c r="F307" s="65">
        <v>3.7</v>
      </c>
    </row>
    <row r="308" spans="2:6" x14ac:dyDescent="0.25">
      <c r="B308" s="63" t="s">
        <v>649</v>
      </c>
      <c r="C308" s="64" t="s">
        <v>650</v>
      </c>
      <c r="D308" s="65">
        <v>2.1</v>
      </c>
      <c r="E308" s="65">
        <v>1.6</v>
      </c>
      <c r="F308" s="65">
        <v>3.7</v>
      </c>
    </row>
    <row r="309" spans="2:6" x14ac:dyDescent="0.25">
      <c r="B309" s="63" t="s">
        <v>651</v>
      </c>
      <c r="C309" s="64" t="s">
        <v>652</v>
      </c>
      <c r="D309" s="65">
        <v>2.1</v>
      </c>
      <c r="E309" s="65">
        <v>1.6</v>
      </c>
      <c r="F309" s="65">
        <v>3.7</v>
      </c>
    </row>
    <row r="310" spans="2:6" x14ac:dyDescent="0.25">
      <c r="B310" s="63" t="s">
        <v>653</v>
      </c>
      <c r="C310" s="64" t="s">
        <v>654</v>
      </c>
      <c r="D310" s="65">
        <v>2.1</v>
      </c>
      <c r="E310" s="65">
        <v>1.6</v>
      </c>
      <c r="F310" s="65">
        <v>3.7</v>
      </c>
    </row>
    <row r="311" spans="2:6" x14ac:dyDescent="0.25">
      <c r="B311" s="63" t="s">
        <v>655</v>
      </c>
      <c r="C311" s="64" t="s">
        <v>656</v>
      </c>
      <c r="D311" s="65">
        <v>2.1</v>
      </c>
      <c r="E311" s="65">
        <v>1.6</v>
      </c>
      <c r="F311" s="65">
        <v>3.7</v>
      </c>
    </row>
    <row r="312" spans="2:6" x14ac:dyDescent="0.25">
      <c r="B312" s="63" t="s">
        <v>657</v>
      </c>
      <c r="C312" s="64" t="s">
        <v>658</v>
      </c>
      <c r="D312" s="65">
        <v>2.1</v>
      </c>
      <c r="E312" s="65">
        <v>1.6</v>
      </c>
      <c r="F312" s="65">
        <v>3.7</v>
      </c>
    </row>
    <row r="313" spans="2:6" x14ac:dyDescent="0.25">
      <c r="B313" s="63" t="s">
        <v>659</v>
      </c>
      <c r="C313" s="64" t="s">
        <v>660</v>
      </c>
      <c r="D313" s="65">
        <v>2.1</v>
      </c>
      <c r="E313" s="65">
        <v>1.6</v>
      </c>
      <c r="F313" s="65">
        <v>3.7</v>
      </c>
    </row>
    <row r="314" spans="2:6" x14ac:dyDescent="0.25">
      <c r="B314" s="63" t="s">
        <v>661</v>
      </c>
      <c r="C314" s="64" t="s">
        <v>662</v>
      </c>
      <c r="D314" s="65">
        <v>2.1</v>
      </c>
      <c r="E314" s="65">
        <v>1.6</v>
      </c>
      <c r="F314" s="65">
        <v>3.7</v>
      </c>
    </row>
    <row r="315" spans="2:6" x14ac:dyDescent="0.25">
      <c r="B315" s="63" t="s">
        <v>663</v>
      </c>
      <c r="C315" s="64" t="s">
        <v>664</v>
      </c>
      <c r="D315" s="65">
        <v>2.1</v>
      </c>
      <c r="E315" s="65">
        <v>1.6</v>
      </c>
      <c r="F315" s="65">
        <v>3.7</v>
      </c>
    </row>
    <row r="316" spans="2:6" x14ac:dyDescent="0.25">
      <c r="B316" s="229" t="s">
        <v>665</v>
      </c>
      <c r="C316" s="229"/>
      <c r="D316" s="65"/>
      <c r="E316" s="65"/>
      <c r="F316" s="65"/>
    </row>
    <row r="317" spans="2:6" x14ac:dyDescent="0.25">
      <c r="B317" s="63" t="s">
        <v>666</v>
      </c>
      <c r="C317" s="64" t="s">
        <v>667</v>
      </c>
      <c r="D317" s="65">
        <v>0.85</v>
      </c>
      <c r="E317" s="65">
        <v>0.8</v>
      </c>
      <c r="F317" s="65">
        <v>1.65</v>
      </c>
    </row>
    <row r="318" spans="2:6" x14ac:dyDescent="0.25">
      <c r="B318" s="63" t="s">
        <v>668</v>
      </c>
      <c r="C318" s="64" t="s">
        <v>669</v>
      </c>
      <c r="D318" s="65">
        <v>3.35</v>
      </c>
      <c r="E318" s="65">
        <v>3.35</v>
      </c>
      <c r="F318" s="65">
        <v>6.7</v>
      </c>
    </row>
    <row r="319" spans="2:6" x14ac:dyDescent="0.25">
      <c r="B319" s="63" t="s">
        <v>670</v>
      </c>
      <c r="C319" s="64" t="s">
        <v>671</v>
      </c>
      <c r="D319" s="65">
        <v>3.35</v>
      </c>
      <c r="E319" s="65">
        <v>3.35</v>
      </c>
      <c r="F319" s="65">
        <v>6.7</v>
      </c>
    </row>
    <row r="320" spans="2:6" x14ac:dyDescent="0.25">
      <c r="B320" s="63" t="s">
        <v>672</v>
      </c>
      <c r="C320" s="64" t="s">
        <v>673</v>
      </c>
      <c r="D320" s="65">
        <v>3.35</v>
      </c>
      <c r="E320" s="65">
        <v>3.35</v>
      </c>
      <c r="F320" s="65">
        <v>6.7</v>
      </c>
    </row>
    <row r="321" spans="2:6" x14ac:dyDescent="0.25">
      <c r="B321" s="63" t="s">
        <v>674</v>
      </c>
      <c r="C321" s="64" t="s">
        <v>675</v>
      </c>
      <c r="D321" s="65">
        <v>3.35</v>
      </c>
      <c r="E321" s="65">
        <v>3.35</v>
      </c>
      <c r="F321" s="65">
        <v>6.7</v>
      </c>
    </row>
    <row r="322" spans="2:6" x14ac:dyDescent="0.25">
      <c r="B322" s="63" t="s">
        <v>676</v>
      </c>
      <c r="C322" s="64" t="s">
        <v>677</v>
      </c>
      <c r="D322" s="65">
        <v>3.35</v>
      </c>
      <c r="E322" s="65">
        <v>3.35</v>
      </c>
      <c r="F322" s="65">
        <v>6.7</v>
      </c>
    </row>
    <row r="323" spans="2:6" x14ac:dyDescent="0.25">
      <c r="B323" s="63" t="s">
        <v>678</v>
      </c>
      <c r="C323" s="64" t="s">
        <v>679</v>
      </c>
      <c r="D323" s="65">
        <v>3.35</v>
      </c>
      <c r="E323" s="65">
        <v>3.35</v>
      </c>
      <c r="F323" s="65">
        <v>6.7</v>
      </c>
    </row>
    <row r="324" spans="2:6" x14ac:dyDescent="0.25">
      <c r="B324" s="63" t="s">
        <v>680</v>
      </c>
      <c r="C324" s="64" t="s">
        <v>681</v>
      </c>
      <c r="D324" s="65">
        <v>3.35</v>
      </c>
      <c r="E324" s="65">
        <v>3.35</v>
      </c>
      <c r="F324" s="65">
        <v>6.7</v>
      </c>
    </row>
    <row r="325" spans="2:6" x14ac:dyDescent="0.25">
      <c r="B325" s="63" t="s">
        <v>682</v>
      </c>
      <c r="C325" s="64" t="s">
        <v>683</v>
      </c>
      <c r="D325" s="65">
        <v>3.35</v>
      </c>
      <c r="E325" s="65">
        <v>3.35</v>
      </c>
      <c r="F325" s="65">
        <v>6.7</v>
      </c>
    </row>
    <row r="326" spans="2:6" x14ac:dyDescent="0.25">
      <c r="B326" s="63" t="s">
        <v>684</v>
      </c>
      <c r="C326" s="64" t="s">
        <v>685</v>
      </c>
      <c r="D326" s="65">
        <v>3.35</v>
      </c>
      <c r="E326" s="65">
        <v>3.35</v>
      </c>
      <c r="F326" s="65">
        <v>6.7</v>
      </c>
    </row>
    <row r="327" spans="2:6" x14ac:dyDescent="0.25">
      <c r="B327" s="63" t="s">
        <v>686</v>
      </c>
      <c r="C327" s="64" t="s">
        <v>687</v>
      </c>
      <c r="D327" s="65">
        <v>3.35</v>
      </c>
      <c r="E327" s="65">
        <v>3.35</v>
      </c>
      <c r="F327" s="65">
        <v>6.7</v>
      </c>
    </row>
    <row r="328" spans="2:6" x14ac:dyDescent="0.25">
      <c r="B328" s="63" t="s">
        <v>688</v>
      </c>
      <c r="C328" s="64" t="s">
        <v>689</v>
      </c>
      <c r="D328" s="65">
        <v>3.35</v>
      </c>
      <c r="E328" s="65">
        <v>3.35</v>
      </c>
      <c r="F328" s="65">
        <v>6.7</v>
      </c>
    </row>
    <row r="329" spans="2:6" x14ac:dyDescent="0.25">
      <c r="B329" s="63" t="s">
        <v>690</v>
      </c>
      <c r="C329" s="64" t="s">
        <v>691</v>
      </c>
      <c r="D329" s="65">
        <v>3.35</v>
      </c>
      <c r="E329" s="65">
        <v>3.35</v>
      </c>
      <c r="F329" s="65">
        <v>6.7</v>
      </c>
    </row>
    <row r="330" spans="2:6" x14ac:dyDescent="0.25">
      <c r="B330" s="63" t="s">
        <v>692</v>
      </c>
      <c r="C330" s="64" t="s">
        <v>693</v>
      </c>
      <c r="D330" s="65">
        <v>3.35</v>
      </c>
      <c r="E330" s="65">
        <v>3.35</v>
      </c>
      <c r="F330" s="65">
        <v>6.7</v>
      </c>
    </row>
    <row r="331" spans="2:6" x14ac:dyDescent="0.25">
      <c r="B331" s="63" t="s">
        <v>694</v>
      </c>
      <c r="C331" s="64" t="s">
        <v>695</v>
      </c>
      <c r="D331" s="65">
        <v>3.35</v>
      </c>
      <c r="E331" s="65">
        <v>3.35</v>
      </c>
      <c r="F331" s="65">
        <v>6.7</v>
      </c>
    </row>
    <row r="332" spans="2:6" x14ac:dyDescent="0.25">
      <c r="B332" s="63" t="s">
        <v>696</v>
      </c>
      <c r="C332" s="64" t="s">
        <v>697</v>
      </c>
      <c r="D332" s="65">
        <v>3.35</v>
      </c>
      <c r="E332" s="65">
        <v>3.35</v>
      </c>
      <c r="F332" s="65">
        <v>6.7</v>
      </c>
    </row>
    <row r="333" spans="2:6" x14ac:dyDescent="0.25">
      <c r="B333" s="63" t="s">
        <v>698</v>
      </c>
      <c r="C333" s="64" t="s">
        <v>699</v>
      </c>
      <c r="D333" s="65">
        <v>3.35</v>
      </c>
      <c r="E333" s="65">
        <v>3.35</v>
      </c>
      <c r="F333" s="65">
        <v>6.7</v>
      </c>
    </row>
    <row r="334" spans="2:6" x14ac:dyDescent="0.25">
      <c r="B334" s="63" t="s">
        <v>700</v>
      </c>
      <c r="C334" s="64" t="s">
        <v>701</v>
      </c>
      <c r="D334" s="65">
        <v>3.35</v>
      </c>
      <c r="E334" s="65">
        <v>3.35</v>
      </c>
      <c r="F334" s="65">
        <v>6.7</v>
      </c>
    </row>
    <row r="335" spans="2:6" x14ac:dyDescent="0.25">
      <c r="B335" s="63" t="s">
        <v>702</v>
      </c>
      <c r="C335" s="64" t="s">
        <v>703</v>
      </c>
      <c r="D335" s="65">
        <v>3.35</v>
      </c>
      <c r="E335" s="65">
        <v>3.35</v>
      </c>
      <c r="F335" s="65">
        <v>6.7</v>
      </c>
    </row>
    <row r="336" spans="2:6" x14ac:dyDescent="0.25">
      <c r="B336" s="63" t="s">
        <v>704</v>
      </c>
      <c r="C336" s="64" t="s">
        <v>705</v>
      </c>
      <c r="D336" s="65">
        <v>3.35</v>
      </c>
      <c r="E336" s="65">
        <v>3.35</v>
      </c>
      <c r="F336" s="65">
        <v>6.7</v>
      </c>
    </row>
    <row r="337" spans="2:6" x14ac:dyDescent="0.25">
      <c r="B337" s="63" t="s">
        <v>706</v>
      </c>
      <c r="C337" s="64" t="s">
        <v>707</v>
      </c>
      <c r="D337" s="65">
        <v>3.35</v>
      </c>
      <c r="E337" s="65">
        <v>3.35</v>
      </c>
      <c r="F337" s="65">
        <v>6.7</v>
      </c>
    </row>
    <row r="338" spans="2:6" x14ac:dyDescent="0.25">
      <c r="B338" s="63" t="s">
        <v>708</v>
      </c>
      <c r="C338" s="64" t="s">
        <v>709</v>
      </c>
      <c r="D338" s="65">
        <v>3.35</v>
      </c>
      <c r="E338" s="65">
        <v>3.35</v>
      </c>
      <c r="F338" s="65">
        <v>6.7</v>
      </c>
    </row>
    <row r="339" spans="2:6" x14ac:dyDescent="0.25">
      <c r="B339" s="63" t="s">
        <v>710</v>
      </c>
      <c r="C339" s="64" t="s">
        <v>711</v>
      </c>
      <c r="D339" s="65">
        <v>3.35</v>
      </c>
      <c r="E339" s="65">
        <v>3.35</v>
      </c>
      <c r="F339" s="65">
        <v>6.7</v>
      </c>
    </row>
    <row r="340" spans="2:6" x14ac:dyDescent="0.25">
      <c r="B340" s="229" t="s">
        <v>712</v>
      </c>
      <c r="C340" s="229"/>
      <c r="D340" s="65"/>
      <c r="E340" s="65"/>
      <c r="F340" s="65"/>
    </row>
    <row r="341" spans="2:6" x14ac:dyDescent="0.25">
      <c r="B341" s="63" t="s">
        <v>713</v>
      </c>
      <c r="C341" s="64" t="s">
        <v>714</v>
      </c>
      <c r="D341" s="65">
        <v>1</v>
      </c>
      <c r="E341" s="65">
        <v>1.05</v>
      </c>
      <c r="F341" s="65">
        <v>2.0499999999999998</v>
      </c>
    </row>
    <row r="342" spans="2:6" x14ac:dyDescent="0.25">
      <c r="B342" s="63" t="s">
        <v>715</v>
      </c>
      <c r="C342" s="64" t="s">
        <v>716</v>
      </c>
      <c r="D342" s="65">
        <v>1</v>
      </c>
      <c r="E342" s="65">
        <v>1.05</v>
      </c>
      <c r="F342" s="65">
        <v>2.0499999999999998</v>
      </c>
    </row>
    <row r="343" spans="2:6" x14ac:dyDescent="0.25">
      <c r="B343" s="63" t="s">
        <v>717</v>
      </c>
      <c r="C343" s="64" t="s">
        <v>718</v>
      </c>
      <c r="D343" s="65">
        <v>2.4500000000000002</v>
      </c>
      <c r="E343" s="65">
        <v>2</v>
      </c>
      <c r="F343" s="65">
        <v>4.45</v>
      </c>
    </row>
    <row r="344" spans="2:6" x14ac:dyDescent="0.25">
      <c r="B344" s="63" t="s">
        <v>719</v>
      </c>
      <c r="C344" s="64" t="s">
        <v>720</v>
      </c>
      <c r="D344" s="65">
        <v>1</v>
      </c>
      <c r="E344" s="65">
        <v>1.05</v>
      </c>
      <c r="F344" s="65">
        <v>2.0499999999999998</v>
      </c>
    </row>
    <row r="345" spans="2:6" x14ac:dyDescent="0.25">
      <c r="B345" s="63" t="s">
        <v>721</v>
      </c>
      <c r="C345" s="64" t="s">
        <v>722</v>
      </c>
      <c r="D345" s="65">
        <v>1</v>
      </c>
      <c r="E345" s="65">
        <v>1.05</v>
      </c>
      <c r="F345" s="65">
        <v>2.0499999999999998</v>
      </c>
    </row>
    <row r="346" spans="2:6" x14ac:dyDescent="0.25">
      <c r="B346" s="63" t="s">
        <v>723</v>
      </c>
      <c r="C346" s="64" t="s">
        <v>724</v>
      </c>
      <c r="D346" s="65">
        <v>1.7</v>
      </c>
      <c r="E346" s="65">
        <v>1.2</v>
      </c>
      <c r="F346" s="65">
        <v>2.9</v>
      </c>
    </row>
    <row r="347" spans="2:6" x14ac:dyDescent="0.25">
      <c r="B347" s="63" t="s">
        <v>725</v>
      </c>
      <c r="C347" s="64" t="s">
        <v>726</v>
      </c>
      <c r="D347" s="65">
        <v>1.4</v>
      </c>
      <c r="E347" s="65">
        <v>1.2</v>
      </c>
      <c r="F347" s="65">
        <v>2.6</v>
      </c>
    </row>
    <row r="348" spans="2:6" x14ac:dyDescent="0.25">
      <c r="B348" s="63" t="s">
        <v>727</v>
      </c>
      <c r="C348" s="64" t="s">
        <v>728</v>
      </c>
      <c r="D348" s="65">
        <v>1.4</v>
      </c>
      <c r="E348" s="65">
        <v>1.2</v>
      </c>
      <c r="F348" s="65">
        <v>2.6</v>
      </c>
    </row>
    <row r="349" spans="2:6" x14ac:dyDescent="0.25">
      <c r="B349" s="63" t="s">
        <v>729</v>
      </c>
      <c r="C349" s="64" t="s">
        <v>730</v>
      </c>
      <c r="D349" s="65">
        <v>1.4</v>
      </c>
      <c r="E349" s="65">
        <v>1.2</v>
      </c>
      <c r="F349" s="65">
        <v>2.6</v>
      </c>
    </row>
    <row r="350" spans="2:6" x14ac:dyDescent="0.25">
      <c r="B350" s="63" t="s">
        <v>731</v>
      </c>
      <c r="C350" s="64" t="s">
        <v>732</v>
      </c>
      <c r="D350" s="65">
        <v>1.4</v>
      </c>
      <c r="E350" s="65">
        <v>1.2</v>
      </c>
      <c r="F350" s="65">
        <v>2.6</v>
      </c>
    </row>
    <row r="351" spans="2:6" x14ac:dyDescent="0.25">
      <c r="B351" s="63" t="s">
        <v>733</v>
      </c>
      <c r="C351" s="64" t="s">
        <v>734</v>
      </c>
      <c r="D351" s="65">
        <v>1.4</v>
      </c>
      <c r="E351" s="65">
        <v>1.2</v>
      </c>
      <c r="F351" s="65">
        <v>2.6</v>
      </c>
    </row>
    <row r="352" spans="2:6" x14ac:dyDescent="0.25">
      <c r="B352" s="63" t="s">
        <v>735</v>
      </c>
      <c r="C352" s="64" t="s">
        <v>736</v>
      </c>
      <c r="D352" s="65">
        <v>1.4</v>
      </c>
      <c r="E352" s="65">
        <v>1.2</v>
      </c>
      <c r="F352" s="65">
        <v>2.6</v>
      </c>
    </row>
    <row r="353" spans="2:6" x14ac:dyDescent="0.25">
      <c r="B353" s="63" t="s">
        <v>737</v>
      </c>
      <c r="C353" s="64" t="s">
        <v>738</v>
      </c>
      <c r="D353" s="65">
        <v>1.4</v>
      </c>
      <c r="E353" s="65">
        <v>1.2</v>
      </c>
      <c r="F353" s="65">
        <v>2.6</v>
      </c>
    </row>
    <row r="354" spans="2:6" x14ac:dyDescent="0.25">
      <c r="B354" s="63" t="s">
        <v>739</v>
      </c>
      <c r="C354" s="64" t="s">
        <v>740</v>
      </c>
      <c r="D354" s="65">
        <v>1.4</v>
      </c>
      <c r="E354" s="65">
        <v>1.2</v>
      </c>
      <c r="F354" s="65">
        <v>2.6</v>
      </c>
    </row>
    <row r="355" spans="2:6" x14ac:dyDescent="0.25">
      <c r="B355" s="63" t="s">
        <v>741</v>
      </c>
      <c r="C355" s="64" t="s">
        <v>742</v>
      </c>
      <c r="D355" s="65">
        <v>1.4</v>
      </c>
      <c r="E355" s="65">
        <v>1.2</v>
      </c>
      <c r="F355" s="65">
        <v>2.6</v>
      </c>
    </row>
    <row r="356" spans="2:6" x14ac:dyDescent="0.25">
      <c r="B356" s="63" t="s">
        <v>743</v>
      </c>
      <c r="C356" s="64" t="s">
        <v>744</v>
      </c>
      <c r="D356" s="65">
        <v>1.4</v>
      </c>
      <c r="E356" s="65">
        <v>1.2</v>
      </c>
      <c r="F356" s="65">
        <v>2.6</v>
      </c>
    </row>
    <row r="357" spans="2:6" x14ac:dyDescent="0.25">
      <c r="B357" s="63" t="s">
        <v>745</v>
      </c>
      <c r="C357" s="64" t="s">
        <v>746</v>
      </c>
      <c r="D357" s="65">
        <v>1.4</v>
      </c>
      <c r="E357" s="65">
        <v>1.2</v>
      </c>
      <c r="F357" s="65">
        <v>2.6</v>
      </c>
    </row>
    <row r="358" spans="2:6" x14ac:dyDescent="0.25">
      <c r="B358" s="63" t="s">
        <v>747</v>
      </c>
      <c r="C358" s="64" t="s">
        <v>748</v>
      </c>
      <c r="D358" s="65">
        <v>1.8</v>
      </c>
      <c r="E358" s="65">
        <v>1.5</v>
      </c>
      <c r="F358" s="65">
        <v>3.3</v>
      </c>
    </row>
    <row r="359" spans="2:6" x14ac:dyDescent="0.25">
      <c r="B359" s="63" t="s">
        <v>749</v>
      </c>
      <c r="C359" s="64" t="s">
        <v>750</v>
      </c>
      <c r="D359" s="65">
        <v>1.8</v>
      </c>
      <c r="E359" s="65">
        <v>1.5</v>
      </c>
      <c r="F359" s="65">
        <v>3.3</v>
      </c>
    </row>
    <row r="360" spans="2:6" x14ac:dyDescent="0.25">
      <c r="B360" s="63" t="s">
        <v>751</v>
      </c>
      <c r="C360" s="64" t="s">
        <v>752</v>
      </c>
      <c r="D360" s="65">
        <v>1.4</v>
      </c>
      <c r="E360" s="65">
        <v>1.2</v>
      </c>
      <c r="F360" s="65">
        <v>2.6</v>
      </c>
    </row>
    <row r="361" spans="2:6" x14ac:dyDescent="0.25">
      <c r="B361" s="63" t="s">
        <v>753</v>
      </c>
      <c r="C361" s="64" t="s">
        <v>754</v>
      </c>
      <c r="D361" s="65">
        <v>1.8</v>
      </c>
      <c r="E361" s="65">
        <v>1.5</v>
      </c>
      <c r="F361" s="65">
        <v>3.3</v>
      </c>
    </row>
    <row r="362" spans="2:6" x14ac:dyDescent="0.25">
      <c r="B362" s="63" t="s">
        <v>755</v>
      </c>
      <c r="C362" s="64" t="s">
        <v>756</v>
      </c>
      <c r="D362" s="65">
        <v>1.4</v>
      </c>
      <c r="E362" s="65">
        <v>1.2</v>
      </c>
      <c r="F362" s="65">
        <v>2.6</v>
      </c>
    </row>
    <row r="363" spans="2:6" x14ac:dyDescent="0.25">
      <c r="B363" s="63" t="s">
        <v>757</v>
      </c>
      <c r="C363" s="64" t="s">
        <v>758</v>
      </c>
      <c r="D363" s="65">
        <v>1.4</v>
      </c>
      <c r="E363" s="65">
        <v>1.2</v>
      </c>
      <c r="F363" s="65">
        <v>2.6</v>
      </c>
    </row>
    <row r="364" spans="2:6" x14ac:dyDescent="0.25">
      <c r="B364" s="63" t="s">
        <v>759</v>
      </c>
      <c r="C364" s="64" t="s">
        <v>760</v>
      </c>
      <c r="D364" s="65">
        <v>1.4</v>
      </c>
      <c r="E364" s="65">
        <v>1.2</v>
      </c>
      <c r="F364" s="65">
        <v>2.6</v>
      </c>
    </row>
    <row r="365" spans="2:6" x14ac:dyDescent="0.25">
      <c r="B365" s="63" t="s">
        <v>761</v>
      </c>
      <c r="C365" s="64" t="s">
        <v>762</v>
      </c>
      <c r="D365" s="65">
        <v>1.4</v>
      </c>
      <c r="E365" s="65">
        <v>1.2</v>
      </c>
      <c r="F365" s="65">
        <v>2.6</v>
      </c>
    </row>
    <row r="366" spans="2:6" x14ac:dyDescent="0.25">
      <c r="B366" s="63" t="s">
        <v>763</v>
      </c>
      <c r="C366" s="64" t="s">
        <v>764</v>
      </c>
      <c r="D366" s="65">
        <v>1.4</v>
      </c>
      <c r="E366" s="65">
        <v>1.2</v>
      </c>
      <c r="F366" s="65">
        <v>2.6</v>
      </c>
    </row>
    <row r="367" spans="2:6" x14ac:dyDescent="0.25">
      <c r="B367" s="63" t="s">
        <v>765</v>
      </c>
      <c r="C367" s="64" t="s">
        <v>766</v>
      </c>
      <c r="D367" s="65">
        <v>1.6</v>
      </c>
      <c r="E367" s="65">
        <v>1.4</v>
      </c>
      <c r="F367" s="65">
        <v>3</v>
      </c>
    </row>
    <row r="368" spans="2:6" x14ac:dyDescent="0.25">
      <c r="B368" s="63" t="s">
        <v>767</v>
      </c>
      <c r="C368" s="64" t="s">
        <v>768</v>
      </c>
      <c r="D368" s="65">
        <v>1.4</v>
      </c>
      <c r="E368" s="65">
        <v>1.2</v>
      </c>
      <c r="F368" s="65">
        <v>2.6</v>
      </c>
    </row>
    <row r="369" spans="2:6" x14ac:dyDescent="0.25">
      <c r="B369" s="63" t="s">
        <v>769</v>
      </c>
      <c r="C369" s="64" t="s">
        <v>770</v>
      </c>
      <c r="D369" s="65">
        <v>1.4</v>
      </c>
      <c r="E369" s="65">
        <v>1.2</v>
      </c>
      <c r="F369" s="65">
        <v>2.6</v>
      </c>
    </row>
    <row r="370" spans="2:6" x14ac:dyDescent="0.25">
      <c r="B370" s="63" t="s">
        <v>771</v>
      </c>
      <c r="C370" s="64" t="s">
        <v>772</v>
      </c>
      <c r="D370" s="65">
        <v>1.4</v>
      </c>
      <c r="E370" s="65">
        <v>1.2</v>
      </c>
      <c r="F370" s="65">
        <v>2.6</v>
      </c>
    </row>
    <row r="371" spans="2:6" x14ac:dyDescent="0.25">
      <c r="B371" s="63" t="s">
        <v>773</v>
      </c>
      <c r="C371" s="64" t="s">
        <v>774</v>
      </c>
      <c r="D371" s="65">
        <v>1.4</v>
      </c>
      <c r="E371" s="65">
        <v>1.2</v>
      </c>
      <c r="F371" s="65">
        <v>2.6</v>
      </c>
    </row>
    <row r="372" spans="2:6" x14ac:dyDescent="0.25">
      <c r="B372" s="63" t="s">
        <v>775</v>
      </c>
      <c r="C372" s="64" t="s">
        <v>776</v>
      </c>
      <c r="D372" s="65">
        <v>1.4</v>
      </c>
      <c r="E372" s="65">
        <v>1.2</v>
      </c>
      <c r="F372" s="65">
        <v>2.6</v>
      </c>
    </row>
    <row r="373" spans="2:6" x14ac:dyDescent="0.25">
      <c r="B373" s="63" t="s">
        <v>777</v>
      </c>
      <c r="C373" s="64" t="s">
        <v>778</v>
      </c>
      <c r="D373" s="65">
        <v>1.4</v>
      </c>
      <c r="E373" s="65">
        <v>1.2</v>
      </c>
      <c r="F373" s="65">
        <v>2.6</v>
      </c>
    </row>
    <row r="374" spans="2:6" x14ac:dyDescent="0.25">
      <c r="B374" s="63" t="s">
        <v>779</v>
      </c>
      <c r="C374" s="64" t="s">
        <v>780</v>
      </c>
      <c r="D374" s="65">
        <v>1.4</v>
      </c>
      <c r="E374" s="65">
        <v>1.2</v>
      </c>
      <c r="F374" s="65">
        <v>2.6</v>
      </c>
    </row>
    <row r="375" spans="2:6" x14ac:dyDescent="0.25">
      <c r="B375" s="63" t="s">
        <v>781</v>
      </c>
      <c r="C375" s="64" t="s">
        <v>782</v>
      </c>
      <c r="D375" s="65">
        <v>1.4</v>
      </c>
      <c r="E375" s="65">
        <v>1.2</v>
      </c>
      <c r="F375" s="65">
        <v>2.6</v>
      </c>
    </row>
    <row r="376" spans="2:6" x14ac:dyDescent="0.25">
      <c r="B376" s="63" t="s">
        <v>783</v>
      </c>
      <c r="C376" s="64" t="s">
        <v>784</v>
      </c>
      <c r="D376" s="65">
        <v>1.4</v>
      </c>
      <c r="E376" s="65">
        <v>1.2</v>
      </c>
      <c r="F376" s="65">
        <v>2.6</v>
      </c>
    </row>
    <row r="377" spans="2:6" x14ac:dyDescent="0.25">
      <c r="B377" s="63" t="s">
        <v>785</v>
      </c>
      <c r="C377" s="64" t="s">
        <v>786</v>
      </c>
      <c r="D377" s="65">
        <v>1.4</v>
      </c>
      <c r="E377" s="65">
        <v>1.2</v>
      </c>
      <c r="F377" s="65">
        <v>2.6</v>
      </c>
    </row>
    <row r="378" spans="2:6" x14ac:dyDescent="0.25">
      <c r="B378" s="63" t="s">
        <v>787</v>
      </c>
      <c r="C378" s="64" t="s">
        <v>788</v>
      </c>
      <c r="D378" s="65">
        <v>1.4</v>
      </c>
      <c r="E378" s="65">
        <v>1.2</v>
      </c>
      <c r="F378" s="65">
        <v>2.6</v>
      </c>
    </row>
    <row r="379" spans="2:6" x14ac:dyDescent="0.25">
      <c r="B379" s="63" t="s">
        <v>789</v>
      </c>
      <c r="C379" s="64" t="s">
        <v>790</v>
      </c>
      <c r="D379" s="65">
        <v>1.4</v>
      </c>
      <c r="E379" s="65">
        <v>1.2</v>
      </c>
      <c r="F379" s="65">
        <v>2.6</v>
      </c>
    </row>
    <row r="380" spans="2:6" x14ac:dyDescent="0.25">
      <c r="B380" s="63" t="s">
        <v>791</v>
      </c>
      <c r="C380" s="64" t="s">
        <v>792</v>
      </c>
      <c r="D380" s="65">
        <v>1.4</v>
      </c>
      <c r="E380" s="65">
        <v>1.2</v>
      </c>
      <c r="F380" s="65">
        <v>2.6</v>
      </c>
    </row>
    <row r="381" spans="2:6" x14ac:dyDescent="0.25">
      <c r="B381" s="63" t="s">
        <v>793</v>
      </c>
      <c r="C381" s="64" t="s">
        <v>794</v>
      </c>
      <c r="D381" s="65">
        <v>1.4</v>
      </c>
      <c r="E381" s="65">
        <v>1.2</v>
      </c>
      <c r="F381" s="65">
        <v>2.6</v>
      </c>
    </row>
    <row r="382" spans="2:6" x14ac:dyDescent="0.25">
      <c r="B382" s="63" t="s">
        <v>795</v>
      </c>
      <c r="C382" s="64" t="s">
        <v>796</v>
      </c>
      <c r="D382" s="65">
        <v>1.4</v>
      </c>
      <c r="E382" s="65">
        <v>1.2</v>
      </c>
      <c r="F382" s="65">
        <v>2.6</v>
      </c>
    </row>
    <row r="383" spans="2:6" x14ac:dyDescent="0.25">
      <c r="B383" s="63" t="s">
        <v>797</v>
      </c>
      <c r="C383" s="64" t="s">
        <v>798</v>
      </c>
      <c r="D383" s="65">
        <v>1.4</v>
      </c>
      <c r="E383" s="65">
        <v>1.2</v>
      </c>
      <c r="F383" s="65">
        <v>2.6</v>
      </c>
    </row>
    <row r="384" spans="2:6" x14ac:dyDescent="0.25">
      <c r="B384" s="63" t="s">
        <v>799</v>
      </c>
      <c r="C384" s="64" t="s">
        <v>800</v>
      </c>
      <c r="D384" s="65">
        <v>1.4</v>
      </c>
      <c r="E384" s="65">
        <v>1.2</v>
      </c>
      <c r="F384" s="65">
        <v>2.6</v>
      </c>
    </row>
    <row r="385" spans="2:6" x14ac:dyDescent="0.25">
      <c r="B385" s="63" t="s">
        <v>801</v>
      </c>
      <c r="C385" s="64" t="s">
        <v>802</v>
      </c>
      <c r="D385" s="65">
        <v>1.4</v>
      </c>
      <c r="E385" s="65">
        <v>1.2</v>
      </c>
      <c r="F385" s="65">
        <v>2.6</v>
      </c>
    </row>
    <row r="386" spans="2:6" x14ac:dyDescent="0.25">
      <c r="B386" s="63" t="s">
        <v>803</v>
      </c>
      <c r="C386" s="64" t="s">
        <v>804</v>
      </c>
      <c r="D386" s="65">
        <v>1.4</v>
      </c>
      <c r="E386" s="65">
        <v>1.2</v>
      </c>
      <c r="F386" s="65">
        <v>2.6</v>
      </c>
    </row>
    <row r="387" spans="2:6" x14ac:dyDescent="0.25">
      <c r="B387" s="63" t="s">
        <v>805</v>
      </c>
      <c r="C387" s="64" t="s">
        <v>806</v>
      </c>
      <c r="D387" s="65">
        <v>1.4</v>
      </c>
      <c r="E387" s="65">
        <v>1.2</v>
      </c>
      <c r="F387" s="65">
        <v>2.6</v>
      </c>
    </row>
    <row r="388" spans="2:6" x14ac:dyDescent="0.25">
      <c r="B388" s="63" t="s">
        <v>807</v>
      </c>
      <c r="C388" s="64" t="s">
        <v>808</v>
      </c>
      <c r="D388" s="65">
        <v>1.8</v>
      </c>
      <c r="E388" s="65">
        <v>1.5</v>
      </c>
      <c r="F388" s="65">
        <v>3.3</v>
      </c>
    </row>
    <row r="389" spans="2:6" x14ac:dyDescent="0.25">
      <c r="B389" s="63" t="s">
        <v>809</v>
      </c>
      <c r="C389" s="64" t="s">
        <v>810</v>
      </c>
      <c r="D389" s="65">
        <v>1.8</v>
      </c>
      <c r="E389" s="65">
        <v>1.5</v>
      </c>
      <c r="F389" s="65">
        <v>3.3</v>
      </c>
    </row>
    <row r="390" spans="2:6" x14ac:dyDescent="0.25">
      <c r="B390" s="63" t="s">
        <v>811</v>
      </c>
      <c r="C390" s="64" t="s">
        <v>812</v>
      </c>
      <c r="D390" s="65">
        <v>1.8</v>
      </c>
      <c r="E390" s="65">
        <v>1.55</v>
      </c>
      <c r="F390" s="65">
        <v>3.35</v>
      </c>
    </row>
    <row r="391" spans="2:6" x14ac:dyDescent="0.25">
      <c r="B391" s="63" t="s">
        <v>813</v>
      </c>
      <c r="C391" s="64" t="s">
        <v>814</v>
      </c>
      <c r="D391" s="65">
        <v>1.4</v>
      </c>
      <c r="E391" s="65">
        <v>1.2</v>
      </c>
      <c r="F391" s="65">
        <v>2.6</v>
      </c>
    </row>
    <row r="392" spans="2:6" x14ac:dyDescent="0.25">
      <c r="B392" s="63" t="s">
        <v>815</v>
      </c>
      <c r="C392" s="64" t="s">
        <v>816</v>
      </c>
      <c r="D392" s="65">
        <v>1.4</v>
      </c>
      <c r="E392" s="65">
        <v>1.2</v>
      </c>
      <c r="F392" s="65">
        <v>2.6</v>
      </c>
    </row>
    <row r="393" spans="2:6" x14ac:dyDescent="0.25">
      <c r="B393" s="63" t="s">
        <v>817</v>
      </c>
      <c r="C393" s="64" t="s">
        <v>818</v>
      </c>
      <c r="D393" s="65">
        <v>1.8</v>
      </c>
      <c r="E393" s="65">
        <v>1.55</v>
      </c>
      <c r="F393" s="65">
        <v>3.35</v>
      </c>
    </row>
    <row r="394" spans="2:6" x14ac:dyDescent="0.25">
      <c r="B394" s="63" t="s">
        <v>819</v>
      </c>
      <c r="C394" s="64" t="s">
        <v>820</v>
      </c>
      <c r="D394" s="65">
        <v>1.8</v>
      </c>
      <c r="E394" s="65">
        <v>1.55</v>
      </c>
      <c r="F394" s="65">
        <v>3.35</v>
      </c>
    </row>
    <row r="395" spans="2:6" x14ac:dyDescent="0.25">
      <c r="B395" s="63" t="s">
        <v>821</v>
      </c>
      <c r="C395" s="64" t="s">
        <v>822</v>
      </c>
      <c r="D395" s="65">
        <v>0.95</v>
      </c>
      <c r="E395" s="65">
        <v>0.7</v>
      </c>
      <c r="F395" s="65">
        <v>1.65</v>
      </c>
    </row>
    <row r="396" spans="2:6" x14ac:dyDescent="0.25">
      <c r="B396" s="63" t="s">
        <v>823</v>
      </c>
      <c r="C396" s="64" t="s">
        <v>824</v>
      </c>
      <c r="D396" s="65">
        <v>0.95</v>
      </c>
      <c r="E396" s="65">
        <v>0.7</v>
      </c>
      <c r="F396" s="65">
        <v>1.65</v>
      </c>
    </row>
    <row r="397" spans="2:6" x14ac:dyDescent="0.25">
      <c r="B397" s="63" t="s">
        <v>825</v>
      </c>
      <c r="C397" s="64" t="s">
        <v>826</v>
      </c>
      <c r="D397" s="65">
        <v>0.95</v>
      </c>
      <c r="E397" s="65">
        <v>0.7</v>
      </c>
      <c r="F397" s="65">
        <v>1.65</v>
      </c>
    </row>
    <row r="398" spans="2:6" x14ac:dyDescent="0.25">
      <c r="B398" s="63" t="s">
        <v>827</v>
      </c>
      <c r="C398" s="64" t="s">
        <v>828</v>
      </c>
      <c r="D398" s="65">
        <v>0.95</v>
      </c>
      <c r="E398" s="65">
        <v>0.7</v>
      </c>
      <c r="F398" s="65">
        <v>1.65</v>
      </c>
    </row>
    <row r="399" spans="2:6" x14ac:dyDescent="0.25">
      <c r="B399" s="63" t="s">
        <v>829</v>
      </c>
      <c r="C399" s="64" t="s">
        <v>830</v>
      </c>
      <c r="D399" s="65">
        <v>0.95</v>
      </c>
      <c r="E399" s="65">
        <v>0.7</v>
      </c>
      <c r="F399" s="65">
        <v>1.65</v>
      </c>
    </row>
    <row r="400" spans="2:6" x14ac:dyDescent="0.25">
      <c r="B400" s="63" t="s">
        <v>831</v>
      </c>
      <c r="C400" s="64" t="s">
        <v>832</v>
      </c>
      <c r="D400" s="65">
        <v>0.95</v>
      </c>
      <c r="E400" s="65">
        <v>0.7</v>
      </c>
      <c r="F400" s="65">
        <v>1.65</v>
      </c>
    </row>
    <row r="401" spans="2:6" x14ac:dyDescent="0.25">
      <c r="B401" s="63" t="s">
        <v>833</v>
      </c>
      <c r="C401" s="64" t="s">
        <v>834</v>
      </c>
      <c r="D401" s="65">
        <v>0.95</v>
      </c>
      <c r="E401" s="65">
        <v>0.7</v>
      </c>
      <c r="F401" s="65">
        <v>1.65</v>
      </c>
    </row>
    <row r="402" spans="2:6" x14ac:dyDescent="0.25">
      <c r="B402" s="63" t="s">
        <v>835</v>
      </c>
      <c r="C402" s="64" t="s">
        <v>836</v>
      </c>
      <c r="D402" s="65">
        <v>0.95</v>
      </c>
      <c r="E402" s="65">
        <v>0.7</v>
      </c>
      <c r="F402" s="65">
        <v>1.65</v>
      </c>
    </row>
    <row r="403" spans="2:6" x14ac:dyDescent="0.25">
      <c r="B403" s="63" t="s">
        <v>837</v>
      </c>
      <c r="C403" s="64" t="s">
        <v>838</v>
      </c>
      <c r="D403" s="65">
        <v>0.95</v>
      </c>
      <c r="E403" s="65">
        <v>0.7</v>
      </c>
      <c r="F403" s="65">
        <v>1.65</v>
      </c>
    </row>
    <row r="404" spans="2:6" x14ac:dyDescent="0.25">
      <c r="B404" s="63" t="s">
        <v>839</v>
      </c>
      <c r="C404" s="64" t="s">
        <v>840</v>
      </c>
      <c r="D404" s="65">
        <v>1</v>
      </c>
      <c r="E404" s="65">
        <v>0.85</v>
      </c>
      <c r="F404" s="65">
        <v>1.85</v>
      </c>
    </row>
    <row r="405" spans="2:6" x14ac:dyDescent="0.25">
      <c r="B405" s="63" t="s">
        <v>841</v>
      </c>
      <c r="C405" s="64" t="s">
        <v>842</v>
      </c>
      <c r="D405" s="65">
        <v>0.95</v>
      </c>
      <c r="E405" s="65">
        <v>0.7</v>
      </c>
      <c r="F405" s="65">
        <v>1.65</v>
      </c>
    </row>
    <row r="406" spans="2:6" x14ac:dyDescent="0.25">
      <c r="B406" s="63" t="s">
        <v>843</v>
      </c>
      <c r="C406" s="64" t="s">
        <v>844</v>
      </c>
      <c r="D406" s="65">
        <v>0.95</v>
      </c>
      <c r="E406" s="65">
        <v>0.7</v>
      </c>
      <c r="F406" s="65">
        <v>1.65</v>
      </c>
    </row>
    <row r="407" spans="2:6" x14ac:dyDescent="0.25">
      <c r="B407" s="63" t="s">
        <v>845</v>
      </c>
      <c r="C407" s="64" t="s">
        <v>846</v>
      </c>
      <c r="D407" s="65">
        <v>0.95</v>
      </c>
      <c r="E407" s="65">
        <v>0.7</v>
      </c>
      <c r="F407" s="65">
        <v>1.65</v>
      </c>
    </row>
    <row r="408" spans="2:6" x14ac:dyDescent="0.25">
      <c r="B408" s="63" t="s">
        <v>847</v>
      </c>
      <c r="C408" s="64" t="s">
        <v>848</v>
      </c>
      <c r="D408" s="65">
        <v>0.95</v>
      </c>
      <c r="E408" s="65">
        <v>0.7</v>
      </c>
      <c r="F408" s="65">
        <v>1.65</v>
      </c>
    </row>
    <row r="409" spans="2:6" x14ac:dyDescent="0.25">
      <c r="B409" s="63" t="s">
        <v>849</v>
      </c>
      <c r="C409" s="64" t="s">
        <v>850</v>
      </c>
      <c r="D409" s="65">
        <v>0.95</v>
      </c>
      <c r="E409" s="65">
        <v>0.7</v>
      </c>
      <c r="F409" s="65">
        <v>1.65</v>
      </c>
    </row>
    <row r="410" spans="2:6" x14ac:dyDescent="0.25">
      <c r="B410" s="63" t="s">
        <v>851</v>
      </c>
      <c r="C410" s="64" t="s">
        <v>852</v>
      </c>
      <c r="D410" s="65">
        <v>0.95</v>
      </c>
      <c r="E410" s="65">
        <v>0.7</v>
      </c>
      <c r="F410" s="65">
        <v>1.65</v>
      </c>
    </row>
    <row r="411" spans="2:6" x14ac:dyDescent="0.25">
      <c r="B411" s="63" t="s">
        <v>853</v>
      </c>
      <c r="C411" s="64" t="s">
        <v>854</v>
      </c>
      <c r="D411" s="65">
        <v>0.95</v>
      </c>
      <c r="E411" s="65">
        <v>0.7</v>
      </c>
      <c r="F411" s="65">
        <v>1.65</v>
      </c>
    </row>
    <row r="412" spans="2:6" x14ac:dyDescent="0.25">
      <c r="B412" s="63" t="s">
        <v>855</v>
      </c>
      <c r="C412" s="64" t="s">
        <v>856</v>
      </c>
      <c r="D412" s="65">
        <v>0.95</v>
      </c>
      <c r="E412" s="65">
        <v>0.7</v>
      </c>
      <c r="F412" s="65">
        <v>1.65</v>
      </c>
    </row>
    <row r="413" spans="2:6" x14ac:dyDescent="0.25">
      <c r="B413" s="63" t="s">
        <v>857</v>
      </c>
      <c r="C413" s="64" t="s">
        <v>858</v>
      </c>
      <c r="D413" s="65">
        <v>0.95</v>
      </c>
      <c r="E413" s="65">
        <v>0.7</v>
      </c>
      <c r="F413" s="65">
        <v>1.65</v>
      </c>
    </row>
    <row r="414" spans="2:6" x14ac:dyDescent="0.25">
      <c r="B414" s="63" t="s">
        <v>859</v>
      </c>
      <c r="C414" s="64" t="s">
        <v>860</v>
      </c>
      <c r="D414" s="65">
        <v>0.95</v>
      </c>
      <c r="E414" s="65">
        <v>0.7</v>
      </c>
      <c r="F414" s="65">
        <v>1.65</v>
      </c>
    </row>
    <row r="415" spans="2:6" x14ac:dyDescent="0.25">
      <c r="B415" s="63" t="s">
        <v>861</v>
      </c>
      <c r="C415" s="64" t="s">
        <v>862</v>
      </c>
      <c r="D415" s="65">
        <v>0.95</v>
      </c>
      <c r="E415" s="65">
        <v>0.7</v>
      </c>
      <c r="F415" s="65">
        <v>1.65</v>
      </c>
    </row>
    <row r="416" spans="2:6" x14ac:dyDescent="0.25">
      <c r="B416" s="63" t="s">
        <v>863</v>
      </c>
      <c r="C416" s="64" t="s">
        <v>864</v>
      </c>
      <c r="D416" s="65">
        <v>0.95</v>
      </c>
      <c r="E416" s="65">
        <v>0.7</v>
      </c>
      <c r="F416" s="65">
        <v>1.65</v>
      </c>
    </row>
    <row r="417" spans="2:6" x14ac:dyDescent="0.25">
      <c r="B417" s="63" t="s">
        <v>865</v>
      </c>
      <c r="C417" s="64" t="s">
        <v>866</v>
      </c>
      <c r="D417" s="65">
        <v>0.95</v>
      </c>
      <c r="E417" s="65">
        <v>0.7</v>
      </c>
      <c r="F417" s="65">
        <v>1.65</v>
      </c>
    </row>
    <row r="418" spans="2:6" x14ac:dyDescent="0.25">
      <c r="B418" s="63" t="s">
        <v>867</v>
      </c>
      <c r="C418" s="64" t="s">
        <v>868</v>
      </c>
      <c r="D418" s="65">
        <v>0.95</v>
      </c>
      <c r="E418" s="65">
        <v>0.7</v>
      </c>
      <c r="F418" s="65">
        <v>1.65</v>
      </c>
    </row>
    <row r="419" spans="2:6" x14ac:dyDescent="0.25">
      <c r="B419" s="63" t="s">
        <v>869</v>
      </c>
      <c r="C419" s="64" t="s">
        <v>870</v>
      </c>
      <c r="D419" s="65">
        <v>0.95</v>
      </c>
      <c r="E419" s="65">
        <v>0.7</v>
      </c>
      <c r="F419" s="65">
        <v>1.65</v>
      </c>
    </row>
    <row r="420" spans="2:6" x14ac:dyDescent="0.25">
      <c r="B420" s="63" t="s">
        <v>871</v>
      </c>
      <c r="C420" s="64" t="s">
        <v>872</v>
      </c>
      <c r="D420" s="65">
        <v>0.95</v>
      </c>
      <c r="E420" s="65">
        <v>0.7</v>
      </c>
      <c r="F420" s="65">
        <v>1.65</v>
      </c>
    </row>
    <row r="421" spans="2:6" x14ac:dyDescent="0.25">
      <c r="B421" s="63" t="s">
        <v>873</v>
      </c>
      <c r="C421" s="64" t="s">
        <v>874</v>
      </c>
      <c r="D421" s="65">
        <v>0.95</v>
      </c>
      <c r="E421" s="65">
        <v>0.7</v>
      </c>
      <c r="F421" s="65">
        <v>1.65</v>
      </c>
    </row>
    <row r="422" spans="2:6" x14ac:dyDescent="0.25">
      <c r="B422" s="63" t="s">
        <v>875</v>
      </c>
      <c r="C422" s="64" t="s">
        <v>876</v>
      </c>
      <c r="D422" s="65">
        <v>0.95</v>
      </c>
      <c r="E422" s="65">
        <v>0.7</v>
      </c>
      <c r="F422" s="65">
        <v>1.65</v>
      </c>
    </row>
    <row r="423" spans="2:6" x14ac:dyDescent="0.25">
      <c r="B423" s="63" t="s">
        <v>877</v>
      </c>
      <c r="C423" s="64" t="s">
        <v>878</v>
      </c>
      <c r="D423" s="65">
        <v>0.95</v>
      </c>
      <c r="E423" s="65">
        <v>0.7</v>
      </c>
      <c r="F423" s="65">
        <v>1.65</v>
      </c>
    </row>
    <row r="424" spans="2:6" x14ac:dyDescent="0.25">
      <c r="B424" s="63" t="s">
        <v>879</v>
      </c>
      <c r="C424" s="64" t="s">
        <v>880</v>
      </c>
      <c r="D424" s="65">
        <v>0.95</v>
      </c>
      <c r="E424" s="65">
        <v>0.7</v>
      </c>
      <c r="F424" s="65">
        <v>1.65</v>
      </c>
    </row>
    <row r="425" spans="2:6" x14ac:dyDescent="0.25">
      <c r="B425" s="63" t="s">
        <v>881</v>
      </c>
      <c r="C425" s="64" t="s">
        <v>882</v>
      </c>
      <c r="D425" s="65">
        <v>0.95</v>
      </c>
      <c r="E425" s="65">
        <v>0.7</v>
      </c>
      <c r="F425" s="65">
        <v>1.65</v>
      </c>
    </row>
    <row r="426" spans="2:6" x14ac:dyDescent="0.25">
      <c r="B426" s="63" t="s">
        <v>883</v>
      </c>
      <c r="C426" s="64" t="s">
        <v>884</v>
      </c>
      <c r="D426" s="65">
        <v>0.95</v>
      </c>
      <c r="E426" s="65">
        <v>0.7</v>
      </c>
      <c r="F426" s="65">
        <v>1.65</v>
      </c>
    </row>
    <row r="427" spans="2:6" x14ac:dyDescent="0.25">
      <c r="B427" s="63" t="s">
        <v>885</v>
      </c>
      <c r="C427" s="64" t="s">
        <v>886</v>
      </c>
      <c r="D427" s="65">
        <v>0.95</v>
      </c>
      <c r="E427" s="65">
        <v>0.7</v>
      </c>
      <c r="F427" s="65">
        <v>1.65</v>
      </c>
    </row>
    <row r="428" spans="2:6" x14ac:dyDescent="0.25">
      <c r="B428" s="63" t="s">
        <v>887</v>
      </c>
      <c r="C428" s="64" t="s">
        <v>888</v>
      </c>
      <c r="D428" s="65">
        <v>0.95</v>
      </c>
      <c r="E428" s="65">
        <v>0.7</v>
      </c>
      <c r="F428" s="65">
        <v>1.65</v>
      </c>
    </row>
    <row r="429" spans="2:6" x14ac:dyDescent="0.25">
      <c r="B429" s="63" t="s">
        <v>889</v>
      </c>
      <c r="C429" s="64" t="s">
        <v>890</v>
      </c>
      <c r="D429" s="65">
        <v>0.95</v>
      </c>
      <c r="E429" s="65">
        <v>0.7</v>
      </c>
      <c r="F429" s="65">
        <v>1.65</v>
      </c>
    </row>
    <row r="430" spans="2:6" x14ac:dyDescent="0.25">
      <c r="B430" s="63" t="s">
        <v>891</v>
      </c>
      <c r="C430" s="64" t="s">
        <v>892</v>
      </c>
      <c r="D430" s="65">
        <v>0.95</v>
      </c>
      <c r="E430" s="65">
        <v>0.7</v>
      </c>
      <c r="F430" s="65">
        <v>1.65</v>
      </c>
    </row>
    <row r="431" spans="2:6" x14ac:dyDescent="0.25">
      <c r="B431" s="63" t="s">
        <v>893</v>
      </c>
      <c r="C431" s="64" t="s">
        <v>894</v>
      </c>
      <c r="D431" s="65">
        <v>0.95</v>
      </c>
      <c r="E431" s="65">
        <v>0.7</v>
      </c>
      <c r="F431" s="65">
        <v>1.65</v>
      </c>
    </row>
    <row r="432" spans="2:6" x14ac:dyDescent="0.25">
      <c r="B432" s="229" t="s">
        <v>895</v>
      </c>
      <c r="C432" s="229"/>
      <c r="D432" s="65"/>
      <c r="E432" s="65"/>
      <c r="F432" s="65"/>
    </row>
    <row r="433" spans="2:6" x14ac:dyDescent="0.25">
      <c r="B433" s="63" t="s">
        <v>896</v>
      </c>
      <c r="C433" s="64" t="s">
        <v>897</v>
      </c>
      <c r="D433" s="65">
        <v>1.8</v>
      </c>
      <c r="E433" s="65">
        <v>1.5</v>
      </c>
      <c r="F433" s="65">
        <v>3.3</v>
      </c>
    </row>
    <row r="434" spans="2:6" x14ac:dyDescent="0.25">
      <c r="B434" s="63" t="s">
        <v>898</v>
      </c>
      <c r="C434" s="64" t="s">
        <v>899</v>
      </c>
      <c r="D434" s="65">
        <v>1.8</v>
      </c>
      <c r="E434" s="65">
        <v>1.5</v>
      </c>
      <c r="F434" s="65">
        <v>3.3</v>
      </c>
    </row>
    <row r="435" spans="2:6" x14ac:dyDescent="0.25">
      <c r="B435" s="63" t="s">
        <v>900</v>
      </c>
      <c r="C435" s="64" t="s">
        <v>901</v>
      </c>
      <c r="D435" s="65">
        <v>1.8</v>
      </c>
      <c r="E435" s="65">
        <v>1.5</v>
      </c>
      <c r="F435" s="65">
        <v>3.3</v>
      </c>
    </row>
    <row r="436" spans="2:6" x14ac:dyDescent="0.25">
      <c r="B436" s="63" t="s">
        <v>902</v>
      </c>
      <c r="C436" s="64" t="s">
        <v>903</v>
      </c>
      <c r="D436" s="65">
        <v>1.8</v>
      </c>
      <c r="E436" s="65">
        <v>1.5</v>
      </c>
      <c r="F436" s="65">
        <v>3.3</v>
      </c>
    </row>
    <row r="437" spans="2:6" x14ac:dyDescent="0.25">
      <c r="B437" s="63" t="s">
        <v>904</v>
      </c>
      <c r="C437" s="64" t="s">
        <v>905</v>
      </c>
      <c r="D437" s="65">
        <v>1.8</v>
      </c>
      <c r="E437" s="65">
        <v>1.5</v>
      </c>
      <c r="F437" s="65">
        <v>3.3</v>
      </c>
    </row>
    <row r="438" spans="2:6" x14ac:dyDescent="0.25">
      <c r="B438" s="63" t="s">
        <v>906</v>
      </c>
      <c r="C438" s="64" t="s">
        <v>907</v>
      </c>
      <c r="D438" s="65">
        <v>2</v>
      </c>
      <c r="E438" s="65">
        <v>1.7</v>
      </c>
      <c r="F438" s="65">
        <v>3.7</v>
      </c>
    </row>
    <row r="439" spans="2:6" x14ac:dyDescent="0.25">
      <c r="B439" s="63" t="s">
        <v>908</v>
      </c>
      <c r="C439" s="64" t="s">
        <v>909</v>
      </c>
      <c r="D439" s="65">
        <v>2</v>
      </c>
      <c r="E439" s="65">
        <v>1.7</v>
      </c>
      <c r="F439" s="65">
        <v>3.7</v>
      </c>
    </row>
    <row r="440" spans="2:6" x14ac:dyDescent="0.25">
      <c r="B440" s="63" t="s">
        <v>910</v>
      </c>
      <c r="C440" s="64" t="s">
        <v>911</v>
      </c>
      <c r="D440" s="65">
        <v>1.8</v>
      </c>
      <c r="E440" s="65">
        <v>1.5</v>
      </c>
      <c r="F440" s="65">
        <v>3.3</v>
      </c>
    </row>
    <row r="441" spans="2:6" x14ac:dyDescent="0.25">
      <c r="B441" s="63" t="s">
        <v>912</v>
      </c>
      <c r="C441" s="64" t="s">
        <v>913</v>
      </c>
      <c r="D441" s="65">
        <v>2</v>
      </c>
      <c r="E441" s="65">
        <v>1.85</v>
      </c>
      <c r="F441" s="65">
        <v>3.85</v>
      </c>
    </row>
    <row r="442" spans="2:6" x14ac:dyDescent="0.25">
      <c r="B442" s="63" t="s">
        <v>914</v>
      </c>
      <c r="C442" s="64" t="s">
        <v>915</v>
      </c>
      <c r="D442" s="65">
        <v>2</v>
      </c>
      <c r="E442" s="65">
        <v>1.85</v>
      </c>
      <c r="F442" s="65">
        <v>3.85</v>
      </c>
    </row>
    <row r="443" spans="2:6" x14ac:dyDescent="0.25">
      <c r="B443" s="63" t="s">
        <v>916</v>
      </c>
      <c r="C443" s="64" t="s">
        <v>917</v>
      </c>
      <c r="D443" s="65">
        <v>2</v>
      </c>
      <c r="E443" s="65">
        <v>1.85</v>
      </c>
      <c r="F443" s="65">
        <v>3.85</v>
      </c>
    </row>
    <row r="444" spans="2:6" x14ac:dyDescent="0.25">
      <c r="B444" s="63" t="s">
        <v>918</v>
      </c>
      <c r="C444" s="64" t="s">
        <v>919</v>
      </c>
      <c r="D444" s="65">
        <v>2</v>
      </c>
      <c r="E444" s="65">
        <v>1.85</v>
      </c>
      <c r="F444" s="65">
        <v>3.85</v>
      </c>
    </row>
    <row r="445" spans="2:6" x14ac:dyDescent="0.25">
      <c r="B445" s="63" t="s">
        <v>920</v>
      </c>
      <c r="C445" s="64" t="s">
        <v>921</v>
      </c>
      <c r="D445" s="65">
        <v>1.9</v>
      </c>
      <c r="E445" s="65">
        <v>1.7</v>
      </c>
      <c r="F445" s="65">
        <v>3.6</v>
      </c>
    </row>
    <row r="446" spans="2:6" x14ac:dyDescent="0.25">
      <c r="B446" s="63" t="s">
        <v>922</v>
      </c>
      <c r="C446" s="64" t="s">
        <v>923</v>
      </c>
      <c r="D446" s="65">
        <v>1.9</v>
      </c>
      <c r="E446" s="65">
        <v>1.7</v>
      </c>
      <c r="F446" s="65">
        <v>3.6</v>
      </c>
    </row>
    <row r="447" spans="2:6" x14ac:dyDescent="0.25">
      <c r="B447" s="63" t="s">
        <v>924</v>
      </c>
      <c r="C447" s="64" t="s">
        <v>925</v>
      </c>
      <c r="D447" s="65">
        <v>1.9</v>
      </c>
      <c r="E447" s="65">
        <v>1.7</v>
      </c>
      <c r="F447" s="65">
        <v>3.6</v>
      </c>
    </row>
    <row r="448" spans="2:6" x14ac:dyDescent="0.25">
      <c r="B448" s="63" t="s">
        <v>926</v>
      </c>
      <c r="C448" s="64" t="s">
        <v>927</v>
      </c>
      <c r="D448" s="65">
        <v>1.8</v>
      </c>
      <c r="E448" s="65">
        <v>1.5</v>
      </c>
      <c r="F448" s="65">
        <v>3.3</v>
      </c>
    </row>
    <row r="449" spans="2:6" x14ac:dyDescent="0.25">
      <c r="B449" s="63" t="s">
        <v>928</v>
      </c>
      <c r="C449" s="64" t="s">
        <v>929</v>
      </c>
      <c r="D449" s="65">
        <v>1</v>
      </c>
      <c r="E449" s="65">
        <v>1.1000000000000001</v>
      </c>
      <c r="F449" s="65">
        <v>2.1</v>
      </c>
    </row>
    <row r="450" spans="2:6" x14ac:dyDescent="0.25">
      <c r="B450" s="63" t="s">
        <v>930</v>
      </c>
      <c r="C450" s="64" t="s">
        <v>931</v>
      </c>
      <c r="D450" s="65">
        <v>1.8</v>
      </c>
      <c r="E450" s="65">
        <v>1.5</v>
      </c>
      <c r="F450" s="65">
        <v>3.3</v>
      </c>
    </row>
    <row r="451" spans="2:6" x14ac:dyDescent="0.25">
      <c r="B451" s="63" t="s">
        <v>932</v>
      </c>
      <c r="C451" s="64" t="s">
        <v>933</v>
      </c>
      <c r="D451" s="65">
        <v>1.8</v>
      </c>
      <c r="E451" s="65">
        <v>1.5</v>
      </c>
      <c r="F451" s="65">
        <v>3.3</v>
      </c>
    </row>
    <row r="452" spans="2:6" x14ac:dyDescent="0.25">
      <c r="B452" s="63" t="s">
        <v>934</v>
      </c>
      <c r="C452" s="64" t="s">
        <v>935</v>
      </c>
      <c r="D452" s="65">
        <v>1.8</v>
      </c>
      <c r="E452" s="65">
        <v>1.5</v>
      </c>
      <c r="F452" s="65">
        <v>3.3</v>
      </c>
    </row>
    <row r="453" spans="2:6" x14ac:dyDescent="0.25">
      <c r="B453" s="63" t="s">
        <v>936</v>
      </c>
      <c r="C453" s="64" t="s">
        <v>937</v>
      </c>
      <c r="D453" s="65">
        <v>1.8</v>
      </c>
      <c r="E453" s="65">
        <v>1.5</v>
      </c>
      <c r="F453" s="65">
        <v>3.3</v>
      </c>
    </row>
    <row r="454" spans="2:6" x14ac:dyDescent="0.25">
      <c r="B454" s="63" t="s">
        <v>938</v>
      </c>
      <c r="C454" s="64" t="s">
        <v>939</v>
      </c>
      <c r="D454" s="65">
        <v>1</v>
      </c>
      <c r="E454" s="65">
        <v>0.75</v>
      </c>
      <c r="F454" s="65">
        <v>1.75</v>
      </c>
    </row>
    <row r="455" spans="2:6" x14ac:dyDescent="0.25">
      <c r="B455" s="63" t="s">
        <v>940</v>
      </c>
      <c r="C455" s="64" t="s">
        <v>941</v>
      </c>
      <c r="D455" s="65">
        <v>1</v>
      </c>
      <c r="E455" s="65">
        <v>0.75</v>
      </c>
      <c r="F455" s="65">
        <v>1.75</v>
      </c>
    </row>
    <row r="456" spans="2:6" x14ac:dyDescent="0.25">
      <c r="B456" s="229" t="s">
        <v>942</v>
      </c>
      <c r="C456" s="229"/>
      <c r="D456" s="65"/>
      <c r="E456" s="65"/>
      <c r="F456" s="65"/>
    </row>
    <row r="457" spans="2:6" x14ac:dyDescent="0.25">
      <c r="B457" s="63" t="s">
        <v>943</v>
      </c>
      <c r="C457" s="64" t="s">
        <v>944</v>
      </c>
      <c r="D457" s="65">
        <v>0.75</v>
      </c>
      <c r="E457" s="65">
        <v>0.5</v>
      </c>
      <c r="F457" s="65">
        <v>1.25</v>
      </c>
    </row>
    <row r="458" spans="2:6" x14ac:dyDescent="0.25">
      <c r="B458" s="63" t="s">
        <v>945</v>
      </c>
      <c r="C458" s="64" t="s">
        <v>946</v>
      </c>
      <c r="D458" s="65">
        <v>0.75</v>
      </c>
      <c r="E458" s="65">
        <v>0.5</v>
      </c>
      <c r="F458" s="65">
        <v>1.25</v>
      </c>
    </row>
    <row r="459" spans="2:6" x14ac:dyDescent="0.25">
      <c r="B459" s="63" t="s">
        <v>947</v>
      </c>
      <c r="C459" s="64" t="s">
        <v>948</v>
      </c>
      <c r="D459" s="65">
        <v>0.75</v>
      </c>
      <c r="E459" s="65">
        <v>0.5</v>
      </c>
      <c r="F459" s="65">
        <v>1.25</v>
      </c>
    </row>
    <row r="460" spans="2:6" x14ac:dyDescent="0.25">
      <c r="B460" s="63" t="s">
        <v>949</v>
      </c>
      <c r="C460" s="64" t="s">
        <v>950</v>
      </c>
      <c r="D460" s="65">
        <v>0.75</v>
      </c>
      <c r="E460" s="65">
        <v>0.5</v>
      </c>
      <c r="F460" s="65">
        <v>1.25</v>
      </c>
    </row>
    <row r="461" spans="2:6" x14ac:dyDescent="0.25">
      <c r="B461" s="63" t="s">
        <v>951</v>
      </c>
      <c r="C461" s="64" t="s">
        <v>952</v>
      </c>
      <c r="D461" s="65">
        <v>0.75</v>
      </c>
      <c r="E461" s="65">
        <v>0.5</v>
      </c>
      <c r="F461" s="65">
        <v>1.25</v>
      </c>
    </row>
    <row r="462" spans="2:6" x14ac:dyDescent="0.25">
      <c r="B462" s="63" t="s">
        <v>953</v>
      </c>
      <c r="C462" s="64" t="s">
        <v>954</v>
      </c>
      <c r="D462" s="65">
        <v>0.75</v>
      </c>
      <c r="E462" s="65">
        <v>0.5</v>
      </c>
      <c r="F462" s="65">
        <v>1.25</v>
      </c>
    </row>
    <row r="463" spans="2:6" x14ac:dyDescent="0.25">
      <c r="B463" s="63" t="s">
        <v>955</v>
      </c>
      <c r="C463" s="64" t="s">
        <v>956</v>
      </c>
      <c r="D463" s="65">
        <v>0.75</v>
      </c>
      <c r="E463" s="65">
        <v>0.5</v>
      </c>
      <c r="F463" s="65">
        <v>1.25</v>
      </c>
    </row>
    <row r="464" spans="2:6" x14ac:dyDescent="0.25">
      <c r="B464" s="63" t="s">
        <v>957</v>
      </c>
      <c r="C464" s="64" t="s">
        <v>958</v>
      </c>
      <c r="D464" s="65">
        <v>0.75</v>
      </c>
      <c r="E464" s="65">
        <v>0.5</v>
      </c>
      <c r="F464" s="65">
        <v>1.25</v>
      </c>
    </row>
    <row r="465" spans="2:6" x14ac:dyDescent="0.25">
      <c r="B465" s="229" t="s">
        <v>959</v>
      </c>
      <c r="C465" s="229"/>
      <c r="D465" s="65"/>
      <c r="E465" s="65"/>
      <c r="F465" s="65"/>
    </row>
    <row r="466" spans="2:6" x14ac:dyDescent="0.25">
      <c r="B466" s="63" t="s">
        <v>960</v>
      </c>
      <c r="C466" s="64" t="s">
        <v>961</v>
      </c>
      <c r="D466" s="65">
        <v>0.65</v>
      </c>
      <c r="E466" s="65">
        <v>1</v>
      </c>
      <c r="F466" s="65">
        <v>1.65</v>
      </c>
    </row>
    <row r="467" spans="2:6" x14ac:dyDescent="0.25">
      <c r="B467" s="63" t="s">
        <v>962</v>
      </c>
      <c r="C467" s="64" t="s">
        <v>963</v>
      </c>
      <c r="D467" s="65">
        <v>0.65</v>
      </c>
      <c r="E467" s="65">
        <v>1</v>
      </c>
      <c r="F467" s="65">
        <v>1.65</v>
      </c>
    </row>
    <row r="468" spans="2:6" x14ac:dyDescent="0.25">
      <c r="B468" s="63" t="s">
        <v>964</v>
      </c>
      <c r="C468" s="64" t="s">
        <v>965</v>
      </c>
      <c r="D468" s="65">
        <v>0.65</v>
      </c>
      <c r="E468" s="65">
        <v>1</v>
      </c>
      <c r="F468" s="65">
        <v>1.65</v>
      </c>
    </row>
    <row r="469" spans="2:6" x14ac:dyDescent="0.25">
      <c r="B469" s="63" t="s">
        <v>966</v>
      </c>
      <c r="C469" s="64" t="s">
        <v>967</v>
      </c>
      <c r="D469" s="65">
        <v>0.65</v>
      </c>
      <c r="E469" s="65">
        <v>1</v>
      </c>
      <c r="F469" s="65">
        <v>1.65</v>
      </c>
    </row>
    <row r="470" spans="2:6" x14ac:dyDescent="0.25">
      <c r="B470" s="63" t="s">
        <v>968</v>
      </c>
      <c r="C470" s="64" t="s">
        <v>969</v>
      </c>
      <c r="D470" s="65">
        <v>0.65</v>
      </c>
      <c r="E470" s="65">
        <v>1</v>
      </c>
      <c r="F470" s="65">
        <v>1.65</v>
      </c>
    </row>
    <row r="471" spans="2:6" x14ac:dyDescent="0.25">
      <c r="B471" s="63" t="s">
        <v>970</v>
      </c>
      <c r="C471" s="64" t="s">
        <v>971</v>
      </c>
      <c r="D471" s="65">
        <v>0.65</v>
      </c>
      <c r="E471" s="65">
        <v>1</v>
      </c>
      <c r="F471" s="65">
        <v>1.65</v>
      </c>
    </row>
    <row r="472" spans="2:6" x14ac:dyDescent="0.25">
      <c r="B472" s="63" t="s">
        <v>972</v>
      </c>
      <c r="C472" s="64" t="s">
        <v>973</v>
      </c>
      <c r="D472" s="65">
        <v>0.65</v>
      </c>
      <c r="E472" s="65">
        <v>1</v>
      </c>
      <c r="F472" s="65">
        <v>1.65</v>
      </c>
    </row>
    <row r="473" spans="2:6" x14ac:dyDescent="0.25">
      <c r="B473" s="63" t="s">
        <v>974</v>
      </c>
      <c r="C473" s="64" t="s">
        <v>975</v>
      </c>
      <c r="D473" s="65">
        <v>0.75</v>
      </c>
      <c r="E473" s="65">
        <v>0.5</v>
      </c>
      <c r="F473" s="65">
        <v>1.25</v>
      </c>
    </row>
    <row r="474" spans="2:6" x14ac:dyDescent="0.25">
      <c r="B474" s="63" t="s">
        <v>976</v>
      </c>
      <c r="C474" s="64" t="s">
        <v>977</v>
      </c>
      <c r="D474" s="65">
        <v>0.75</v>
      </c>
      <c r="E474" s="65">
        <v>0.5</v>
      </c>
      <c r="F474" s="65">
        <v>1.25</v>
      </c>
    </row>
    <row r="475" spans="2:6" x14ac:dyDescent="0.25">
      <c r="B475" s="63" t="s">
        <v>978</v>
      </c>
      <c r="C475" s="64" t="s">
        <v>979</v>
      </c>
      <c r="D475" s="65">
        <v>0.75</v>
      </c>
      <c r="E475" s="65">
        <v>0.5</v>
      </c>
      <c r="F475" s="65">
        <v>1.25</v>
      </c>
    </row>
    <row r="476" spans="2:6" x14ac:dyDescent="0.25">
      <c r="B476" s="63" t="s">
        <v>980</v>
      </c>
      <c r="C476" s="64" t="s">
        <v>981</v>
      </c>
      <c r="D476" s="65">
        <v>0.75</v>
      </c>
      <c r="E476" s="65">
        <v>0.5</v>
      </c>
      <c r="F476" s="65">
        <v>1.25</v>
      </c>
    </row>
    <row r="477" spans="2:6" x14ac:dyDescent="0.25">
      <c r="B477" s="63" t="s">
        <v>982</v>
      </c>
      <c r="C477" s="64" t="s">
        <v>983</v>
      </c>
      <c r="D477" s="65">
        <v>0.75</v>
      </c>
      <c r="E477" s="65">
        <v>0.5</v>
      </c>
      <c r="F477" s="65">
        <v>1.25</v>
      </c>
    </row>
    <row r="478" spans="2:6" x14ac:dyDescent="0.25">
      <c r="B478" s="63" t="s">
        <v>984</v>
      </c>
      <c r="C478" s="64" t="s">
        <v>985</v>
      </c>
      <c r="D478" s="65">
        <v>0.75</v>
      </c>
      <c r="E478" s="65">
        <v>0.5</v>
      </c>
      <c r="F478" s="65">
        <v>1.25</v>
      </c>
    </row>
    <row r="479" spans="2:6" x14ac:dyDescent="0.25">
      <c r="B479" s="63" t="s">
        <v>986</v>
      </c>
      <c r="C479" s="64" t="s">
        <v>987</v>
      </c>
      <c r="D479" s="65">
        <v>0.75</v>
      </c>
      <c r="E479" s="65">
        <v>0.5</v>
      </c>
      <c r="F479" s="65">
        <v>1.25</v>
      </c>
    </row>
    <row r="480" spans="2:6" x14ac:dyDescent="0.25">
      <c r="B480" s="63" t="s">
        <v>988</v>
      </c>
      <c r="C480" s="64" t="s">
        <v>989</v>
      </c>
      <c r="D480" s="65">
        <v>0.75</v>
      </c>
      <c r="E480" s="65">
        <v>0.5</v>
      </c>
      <c r="F480" s="65">
        <v>1.25</v>
      </c>
    </row>
    <row r="481" spans="2:6" x14ac:dyDescent="0.25">
      <c r="B481" s="63" t="s">
        <v>990</v>
      </c>
      <c r="C481" s="64" t="s">
        <v>991</v>
      </c>
      <c r="D481" s="65">
        <v>0.75</v>
      </c>
      <c r="E481" s="65">
        <v>0.5</v>
      </c>
      <c r="F481" s="65">
        <v>1.25</v>
      </c>
    </row>
    <row r="482" spans="2:6" x14ac:dyDescent="0.25">
      <c r="B482" s="63" t="s">
        <v>992</v>
      </c>
      <c r="C482" s="64" t="s">
        <v>993</v>
      </c>
      <c r="D482" s="65">
        <v>0.7</v>
      </c>
      <c r="E482" s="65">
        <v>0.7</v>
      </c>
      <c r="F482" s="65">
        <v>1.4</v>
      </c>
    </row>
    <row r="483" spans="2:6" x14ac:dyDescent="0.25">
      <c r="B483" s="63" t="s">
        <v>994</v>
      </c>
      <c r="C483" s="64" t="s">
        <v>995</v>
      </c>
      <c r="D483" s="65">
        <v>0.7</v>
      </c>
      <c r="E483" s="65">
        <v>0.7</v>
      </c>
      <c r="F483" s="65">
        <v>1.4</v>
      </c>
    </row>
    <row r="484" spans="2:6" x14ac:dyDescent="0.25">
      <c r="B484" s="63" t="s">
        <v>996</v>
      </c>
      <c r="C484" s="64" t="s">
        <v>997</v>
      </c>
      <c r="D484" s="65">
        <v>0.7</v>
      </c>
      <c r="E484" s="65">
        <v>0.7</v>
      </c>
      <c r="F484" s="65">
        <v>1.4</v>
      </c>
    </row>
    <row r="485" spans="2:6" x14ac:dyDescent="0.25">
      <c r="B485" s="63" t="s">
        <v>998</v>
      </c>
      <c r="C485" s="64" t="s">
        <v>999</v>
      </c>
      <c r="D485" s="65">
        <v>0.7</v>
      </c>
      <c r="E485" s="65">
        <v>0.7</v>
      </c>
      <c r="F485" s="65">
        <v>1.4</v>
      </c>
    </row>
    <row r="486" spans="2:6" x14ac:dyDescent="0.25">
      <c r="B486" s="63" t="s">
        <v>1000</v>
      </c>
      <c r="C486" s="64" t="s">
        <v>1001</v>
      </c>
      <c r="D486" s="65">
        <v>0.65</v>
      </c>
      <c r="E486" s="65">
        <v>0.7</v>
      </c>
      <c r="F486" s="65">
        <v>1.35</v>
      </c>
    </row>
    <row r="487" spans="2:6" x14ac:dyDescent="0.25">
      <c r="B487" s="63" t="s">
        <v>1002</v>
      </c>
      <c r="C487" s="64" t="s">
        <v>1003</v>
      </c>
      <c r="D487" s="65">
        <v>0.65</v>
      </c>
      <c r="E487" s="65">
        <v>0.7</v>
      </c>
      <c r="F487" s="65">
        <v>1.35</v>
      </c>
    </row>
    <row r="488" spans="2:6" x14ac:dyDescent="0.25">
      <c r="B488" s="63" t="s">
        <v>1004</v>
      </c>
      <c r="C488" s="64" t="s">
        <v>1005</v>
      </c>
      <c r="D488" s="65">
        <v>0.65</v>
      </c>
      <c r="E488" s="65">
        <v>0.7</v>
      </c>
      <c r="F488" s="65">
        <v>1.35</v>
      </c>
    </row>
    <row r="489" spans="2:6" x14ac:dyDescent="0.25">
      <c r="B489" s="63" t="s">
        <v>1006</v>
      </c>
      <c r="C489" s="64" t="s">
        <v>1007</v>
      </c>
      <c r="D489" s="65">
        <v>0.65</v>
      </c>
      <c r="E489" s="65">
        <v>0.7</v>
      </c>
      <c r="F489" s="65">
        <v>1.35</v>
      </c>
    </row>
    <row r="490" spans="2:6" x14ac:dyDescent="0.25">
      <c r="B490" s="63" t="s">
        <v>1008</v>
      </c>
      <c r="C490" s="64" t="s">
        <v>1009</v>
      </c>
      <c r="D490" s="65">
        <v>0.65</v>
      </c>
      <c r="E490" s="65">
        <v>1</v>
      </c>
      <c r="F490" s="65">
        <v>1.65</v>
      </c>
    </row>
    <row r="491" spans="2:6" x14ac:dyDescent="0.25">
      <c r="B491" s="63" t="s">
        <v>1010</v>
      </c>
      <c r="C491" s="64" t="s">
        <v>1011</v>
      </c>
      <c r="D491" s="65">
        <v>0.65</v>
      </c>
      <c r="E491" s="65">
        <v>1</v>
      </c>
      <c r="F491" s="65">
        <v>1.65</v>
      </c>
    </row>
    <row r="492" spans="2:6" x14ac:dyDescent="0.25">
      <c r="B492" s="63" t="s">
        <v>1012</v>
      </c>
      <c r="C492" s="64" t="s">
        <v>1013</v>
      </c>
      <c r="D492" s="65">
        <v>0.75</v>
      </c>
      <c r="E492" s="65">
        <v>0.5</v>
      </c>
      <c r="F492" s="65">
        <v>1.25</v>
      </c>
    </row>
    <row r="493" spans="2:6" x14ac:dyDescent="0.25">
      <c r="B493" s="63" t="s">
        <v>1014</v>
      </c>
      <c r="C493" s="64" t="s">
        <v>1015</v>
      </c>
      <c r="D493" s="65">
        <v>0.65</v>
      </c>
      <c r="E493" s="65">
        <v>1</v>
      </c>
      <c r="F493" s="65">
        <v>1.65</v>
      </c>
    </row>
    <row r="494" spans="2:6" x14ac:dyDescent="0.25">
      <c r="B494" s="229" t="s">
        <v>1016</v>
      </c>
      <c r="C494" s="229"/>
      <c r="D494" s="65"/>
      <c r="E494" s="65"/>
      <c r="F494" s="65"/>
    </row>
    <row r="495" spans="2:6" x14ac:dyDescent="0.25">
      <c r="B495" s="63" t="s">
        <v>1017</v>
      </c>
      <c r="C495" s="64" t="s">
        <v>1018</v>
      </c>
      <c r="D495" s="65">
        <v>0.65</v>
      </c>
      <c r="E495" s="65">
        <v>0.35</v>
      </c>
      <c r="F495" s="65">
        <v>1</v>
      </c>
    </row>
    <row r="496" spans="2:6" x14ac:dyDescent="0.25">
      <c r="B496" s="63" t="s">
        <v>1019</v>
      </c>
      <c r="C496" s="64" t="s">
        <v>1020</v>
      </c>
      <c r="D496" s="65">
        <v>0.65</v>
      </c>
      <c r="E496" s="65">
        <v>0.35</v>
      </c>
      <c r="F496" s="65">
        <v>1</v>
      </c>
    </row>
    <row r="497" spans="2:6" x14ac:dyDescent="0.25">
      <c r="B497" s="63" t="s">
        <v>1021</v>
      </c>
      <c r="C497" s="64" t="s">
        <v>1022</v>
      </c>
      <c r="D497" s="65">
        <v>0.65</v>
      </c>
      <c r="E497" s="65">
        <v>0.35</v>
      </c>
      <c r="F497" s="65">
        <v>1</v>
      </c>
    </row>
    <row r="498" spans="2:6" x14ac:dyDescent="0.25">
      <c r="B498" s="63" t="s">
        <v>1023</v>
      </c>
      <c r="C498" s="64" t="s">
        <v>1024</v>
      </c>
      <c r="D498" s="65">
        <v>0.65</v>
      </c>
      <c r="E498" s="65">
        <v>0.35</v>
      </c>
      <c r="F498" s="65">
        <v>1</v>
      </c>
    </row>
    <row r="499" spans="2:6" x14ac:dyDescent="0.25">
      <c r="B499" s="63" t="s">
        <v>1025</v>
      </c>
      <c r="C499" s="64" t="s">
        <v>1026</v>
      </c>
      <c r="D499" s="65">
        <v>0.65</v>
      </c>
      <c r="E499" s="65">
        <v>0.35</v>
      </c>
      <c r="F499" s="65">
        <v>1</v>
      </c>
    </row>
    <row r="500" spans="2:6" x14ac:dyDescent="0.25">
      <c r="B500" s="63" t="s">
        <v>1027</v>
      </c>
      <c r="C500" s="64" t="s">
        <v>1028</v>
      </c>
      <c r="D500" s="65">
        <v>0.65</v>
      </c>
      <c r="E500" s="65">
        <v>0.35</v>
      </c>
      <c r="F500" s="65">
        <v>1</v>
      </c>
    </row>
    <row r="501" spans="2:6" x14ac:dyDescent="0.25">
      <c r="B501" s="63" t="s">
        <v>1029</v>
      </c>
      <c r="C501" s="64" t="s">
        <v>1030</v>
      </c>
      <c r="D501" s="65">
        <v>0.65</v>
      </c>
      <c r="E501" s="65">
        <v>0.35</v>
      </c>
      <c r="F501" s="65">
        <v>1</v>
      </c>
    </row>
    <row r="502" spans="2:6" x14ac:dyDescent="0.25">
      <c r="B502" s="63" t="s">
        <v>1031</v>
      </c>
      <c r="C502" s="64" t="s">
        <v>1032</v>
      </c>
      <c r="D502" s="65">
        <v>0.65</v>
      </c>
      <c r="E502" s="65">
        <v>0.35</v>
      </c>
      <c r="F502" s="65">
        <v>1</v>
      </c>
    </row>
    <row r="503" spans="2:6" x14ac:dyDescent="0.25">
      <c r="B503" s="63" t="s">
        <v>1033</v>
      </c>
      <c r="C503" s="64" t="s">
        <v>1034</v>
      </c>
      <c r="D503" s="65">
        <v>0.65</v>
      </c>
      <c r="E503" s="65">
        <v>0.35</v>
      </c>
      <c r="F503" s="65">
        <v>1</v>
      </c>
    </row>
    <row r="504" spans="2:6" x14ac:dyDescent="0.25">
      <c r="B504" s="63" t="s">
        <v>1035</v>
      </c>
      <c r="C504" s="64" t="s">
        <v>1036</v>
      </c>
      <c r="D504" s="65">
        <v>0.65</v>
      </c>
      <c r="E504" s="65">
        <v>0.35</v>
      </c>
      <c r="F504" s="65">
        <v>1</v>
      </c>
    </row>
    <row r="505" spans="2:6" x14ac:dyDescent="0.25">
      <c r="B505" s="63" t="s">
        <v>1037</v>
      </c>
      <c r="C505" s="64" t="s">
        <v>1038</v>
      </c>
      <c r="D505" s="65">
        <v>0.65</v>
      </c>
      <c r="E505" s="65">
        <v>0.35</v>
      </c>
      <c r="F505" s="65">
        <v>1</v>
      </c>
    </row>
    <row r="506" spans="2:6" x14ac:dyDescent="0.25">
      <c r="B506" s="63" t="s">
        <v>1039</v>
      </c>
      <c r="C506" s="64" t="s">
        <v>1040</v>
      </c>
      <c r="D506" s="65">
        <v>0.65</v>
      </c>
      <c r="E506" s="65">
        <v>0.35</v>
      </c>
      <c r="F506" s="65">
        <v>1</v>
      </c>
    </row>
    <row r="507" spans="2:6" x14ac:dyDescent="0.25">
      <c r="B507" s="63" t="s">
        <v>1041</v>
      </c>
      <c r="C507" s="64" t="s">
        <v>1042</v>
      </c>
      <c r="D507" s="65">
        <v>0.65</v>
      </c>
      <c r="E507" s="65">
        <v>0.35</v>
      </c>
      <c r="F507" s="65">
        <v>1</v>
      </c>
    </row>
    <row r="508" spans="2:6" x14ac:dyDescent="0.25">
      <c r="B508" s="63" t="s">
        <v>1043</v>
      </c>
      <c r="C508" s="64" t="s">
        <v>1044</v>
      </c>
      <c r="D508" s="65">
        <v>0.65</v>
      </c>
      <c r="E508" s="65">
        <v>0.35</v>
      </c>
      <c r="F508" s="65">
        <v>1</v>
      </c>
    </row>
    <row r="509" spans="2:6" x14ac:dyDescent="0.25">
      <c r="B509" s="63" t="s">
        <v>1045</v>
      </c>
      <c r="C509" s="64" t="s">
        <v>1046</v>
      </c>
      <c r="D509" s="65">
        <v>0.65</v>
      </c>
      <c r="E509" s="65">
        <v>0.35</v>
      </c>
      <c r="F509" s="65">
        <v>1</v>
      </c>
    </row>
    <row r="510" spans="2:6" x14ac:dyDescent="0.25">
      <c r="B510" s="63" t="s">
        <v>1047</v>
      </c>
      <c r="C510" s="64" t="s">
        <v>1048</v>
      </c>
      <c r="D510" s="65">
        <v>0.65</v>
      </c>
      <c r="E510" s="65">
        <v>0.35</v>
      </c>
      <c r="F510" s="65">
        <v>1</v>
      </c>
    </row>
    <row r="511" spans="2:6" x14ac:dyDescent="0.25">
      <c r="B511" s="63" t="s">
        <v>1049</v>
      </c>
      <c r="C511" s="64" t="s">
        <v>1050</v>
      </c>
      <c r="D511" s="65">
        <v>0.65</v>
      </c>
      <c r="E511" s="65">
        <v>0.35</v>
      </c>
      <c r="F511" s="65">
        <v>1</v>
      </c>
    </row>
    <row r="512" spans="2:6" x14ac:dyDescent="0.25">
      <c r="B512" s="63" t="s">
        <v>1051</v>
      </c>
      <c r="C512" s="64" t="s">
        <v>1052</v>
      </c>
      <c r="D512" s="65">
        <v>0.65</v>
      </c>
      <c r="E512" s="65">
        <v>0.35</v>
      </c>
      <c r="F512" s="65">
        <v>1</v>
      </c>
    </row>
    <row r="513" spans="2:6" x14ac:dyDescent="0.25">
      <c r="B513" s="229" t="s">
        <v>1053</v>
      </c>
      <c r="C513" s="229"/>
      <c r="D513" s="65"/>
      <c r="E513" s="65"/>
      <c r="F513" s="65"/>
    </row>
    <row r="514" spans="2:6" x14ac:dyDescent="0.25">
      <c r="B514" s="63" t="s">
        <v>1054</v>
      </c>
      <c r="C514" s="64" t="s">
        <v>1055</v>
      </c>
      <c r="D514" s="65">
        <v>0.65</v>
      </c>
      <c r="E514" s="65">
        <v>1</v>
      </c>
      <c r="F514" s="65">
        <v>1.65</v>
      </c>
    </row>
    <row r="515" spans="2:6" x14ac:dyDescent="0.25">
      <c r="B515" s="63" t="s">
        <v>1056</v>
      </c>
      <c r="C515" s="64" t="s">
        <v>1057</v>
      </c>
      <c r="D515" s="65">
        <v>0.65</v>
      </c>
      <c r="E515" s="65">
        <v>1</v>
      </c>
      <c r="F515" s="65">
        <v>1.65</v>
      </c>
    </row>
    <row r="516" spans="2:6" x14ac:dyDescent="0.25">
      <c r="B516" s="63" t="s">
        <v>1058</v>
      </c>
      <c r="C516" s="64" t="s">
        <v>1059</v>
      </c>
      <c r="D516" s="65">
        <v>0.65</v>
      </c>
      <c r="E516" s="65">
        <v>1</v>
      </c>
      <c r="F516" s="65">
        <v>1.65</v>
      </c>
    </row>
    <row r="517" spans="2:6" x14ac:dyDescent="0.25">
      <c r="B517" s="63" t="s">
        <v>1060</v>
      </c>
      <c r="C517" s="64" t="s">
        <v>1061</v>
      </c>
      <c r="D517" s="65">
        <v>0.65</v>
      </c>
      <c r="E517" s="65">
        <v>1</v>
      </c>
      <c r="F517" s="65">
        <v>1.65</v>
      </c>
    </row>
    <row r="518" spans="2:6" x14ac:dyDescent="0.25">
      <c r="B518" s="229" t="s">
        <v>1062</v>
      </c>
      <c r="C518" s="229"/>
      <c r="D518" s="65"/>
      <c r="E518" s="65"/>
      <c r="F518" s="65"/>
    </row>
    <row r="519" spans="2:6" x14ac:dyDescent="0.25">
      <c r="B519" s="63" t="s">
        <v>1063</v>
      </c>
      <c r="C519" s="64" t="s">
        <v>1064</v>
      </c>
      <c r="D519" s="65">
        <v>0.65</v>
      </c>
      <c r="E519" s="65">
        <v>0.7</v>
      </c>
      <c r="F519" s="65">
        <v>1.35</v>
      </c>
    </row>
    <row r="520" spans="2:6" x14ac:dyDescent="0.25">
      <c r="B520" s="63" t="s">
        <v>1065</v>
      </c>
      <c r="C520" s="64" t="s">
        <v>1066</v>
      </c>
      <c r="D520" s="65">
        <v>0.65</v>
      </c>
      <c r="E520" s="65">
        <v>0.7</v>
      </c>
      <c r="F520" s="65">
        <v>1.35</v>
      </c>
    </row>
    <row r="521" spans="2:6" x14ac:dyDescent="0.25">
      <c r="B521" s="63" t="s">
        <v>1067</v>
      </c>
      <c r="C521" s="64" t="s">
        <v>1068</v>
      </c>
      <c r="D521" s="65">
        <v>0.75</v>
      </c>
      <c r="E521" s="65">
        <v>0.6</v>
      </c>
      <c r="F521" s="65">
        <v>1.35</v>
      </c>
    </row>
    <row r="522" spans="2:6" x14ac:dyDescent="0.25">
      <c r="B522" s="63" t="s">
        <v>1069</v>
      </c>
      <c r="C522" s="64" t="s">
        <v>1070</v>
      </c>
      <c r="D522" s="65">
        <v>0.75</v>
      </c>
      <c r="E522" s="65">
        <v>0.6</v>
      </c>
      <c r="F522" s="65">
        <v>1.35</v>
      </c>
    </row>
    <row r="523" spans="2:6" x14ac:dyDescent="0.25">
      <c r="B523" s="63" t="s">
        <v>1071</v>
      </c>
      <c r="C523" s="64" t="s">
        <v>1072</v>
      </c>
      <c r="D523" s="65">
        <v>0.75</v>
      </c>
      <c r="E523" s="65">
        <v>0.6</v>
      </c>
      <c r="F523" s="65">
        <v>1.35</v>
      </c>
    </row>
    <row r="524" spans="2:6" x14ac:dyDescent="0.25">
      <c r="B524" s="63" t="s">
        <v>1073</v>
      </c>
      <c r="C524" s="64" t="s">
        <v>1074</v>
      </c>
      <c r="D524" s="65">
        <v>0.65</v>
      </c>
      <c r="E524" s="65">
        <v>1</v>
      </c>
      <c r="F524" s="65">
        <v>1.65</v>
      </c>
    </row>
    <row r="525" spans="2:6" x14ac:dyDescent="0.25">
      <c r="B525" s="63" t="s">
        <v>1075</v>
      </c>
      <c r="C525" s="64" t="s">
        <v>1076</v>
      </c>
      <c r="D525" s="65">
        <v>0.65</v>
      </c>
      <c r="E525" s="65">
        <v>1</v>
      </c>
      <c r="F525" s="65">
        <v>1.65</v>
      </c>
    </row>
    <row r="526" spans="2:6" x14ac:dyDescent="0.25">
      <c r="B526" s="63" t="s">
        <v>1077</v>
      </c>
      <c r="C526" s="64" t="s">
        <v>1078</v>
      </c>
      <c r="D526" s="65">
        <v>0.65</v>
      </c>
      <c r="E526" s="65">
        <v>1</v>
      </c>
      <c r="F526" s="65">
        <v>1.65</v>
      </c>
    </row>
    <row r="527" spans="2:6" x14ac:dyDescent="0.25">
      <c r="B527" s="63" t="s">
        <v>1079</v>
      </c>
      <c r="C527" s="64" t="s">
        <v>1080</v>
      </c>
      <c r="D527" s="65">
        <v>0.65</v>
      </c>
      <c r="E527" s="65">
        <v>0.35</v>
      </c>
      <c r="F527" s="65">
        <v>1</v>
      </c>
    </row>
    <row r="528" spans="2:6" x14ac:dyDescent="0.25">
      <c r="B528" s="63" t="s">
        <v>1081</v>
      </c>
      <c r="C528" s="64" t="s">
        <v>1082</v>
      </c>
      <c r="D528" s="65">
        <v>0.65</v>
      </c>
      <c r="E528" s="65">
        <v>0.35</v>
      </c>
      <c r="F528" s="65">
        <v>1</v>
      </c>
    </row>
    <row r="529" spans="2:6" x14ac:dyDescent="0.25">
      <c r="B529" s="63" t="s">
        <v>1083</v>
      </c>
      <c r="C529" s="64" t="s">
        <v>1084</v>
      </c>
      <c r="D529" s="65">
        <v>0.65</v>
      </c>
      <c r="E529" s="65">
        <v>0.35</v>
      </c>
      <c r="F529" s="65">
        <v>1</v>
      </c>
    </row>
    <row r="530" spans="2:6" x14ac:dyDescent="0.25">
      <c r="B530" s="63" t="s">
        <v>1085</v>
      </c>
      <c r="C530" s="64" t="s">
        <v>1086</v>
      </c>
      <c r="D530" s="65">
        <v>0.9</v>
      </c>
      <c r="E530" s="65">
        <v>0.8</v>
      </c>
      <c r="F530" s="65">
        <v>1.7</v>
      </c>
    </row>
    <row r="531" spans="2:6" x14ac:dyDescent="0.25">
      <c r="B531" s="63" t="s">
        <v>1087</v>
      </c>
      <c r="C531" s="64" t="s">
        <v>1088</v>
      </c>
      <c r="D531" s="65">
        <v>0.9</v>
      </c>
      <c r="E531" s="65">
        <v>0.8</v>
      </c>
      <c r="F531" s="65">
        <v>1.7</v>
      </c>
    </row>
    <row r="532" spans="2:6" x14ac:dyDescent="0.25">
      <c r="B532" s="63" t="s">
        <v>1089</v>
      </c>
      <c r="C532" s="64" t="s">
        <v>1090</v>
      </c>
      <c r="D532" s="65">
        <v>0.9</v>
      </c>
      <c r="E532" s="65">
        <v>0.8</v>
      </c>
      <c r="F532" s="65">
        <v>1.7</v>
      </c>
    </row>
    <row r="533" spans="2:6" x14ac:dyDescent="0.25">
      <c r="B533" s="63" t="s">
        <v>1091</v>
      </c>
      <c r="C533" s="64" t="s">
        <v>1092</v>
      </c>
      <c r="D533" s="65">
        <v>0.9</v>
      </c>
      <c r="E533" s="65">
        <v>0.85</v>
      </c>
      <c r="F533" s="65">
        <v>1.75</v>
      </c>
    </row>
    <row r="534" spans="2:6" x14ac:dyDescent="0.25">
      <c r="B534" s="63" t="s">
        <v>1093</v>
      </c>
      <c r="C534" s="64" t="s">
        <v>1094</v>
      </c>
      <c r="D534" s="65">
        <v>0.5</v>
      </c>
      <c r="E534" s="65">
        <v>0.4</v>
      </c>
      <c r="F534" s="65">
        <v>0.9</v>
      </c>
    </row>
    <row r="535" spans="2:6" x14ac:dyDescent="0.25">
      <c r="B535" s="63" t="s">
        <v>1095</v>
      </c>
      <c r="C535" s="64" t="s">
        <v>1096</v>
      </c>
      <c r="D535" s="65">
        <v>0.9</v>
      </c>
      <c r="E535" s="65">
        <v>0.85</v>
      </c>
      <c r="F535" s="65">
        <v>1.75</v>
      </c>
    </row>
    <row r="536" spans="2:6" x14ac:dyDescent="0.25">
      <c r="B536" s="63" t="s">
        <v>1097</v>
      </c>
      <c r="C536" s="64" t="s">
        <v>1098</v>
      </c>
      <c r="D536" s="65">
        <v>0.9</v>
      </c>
      <c r="E536" s="65">
        <v>0.85</v>
      </c>
      <c r="F536" s="65">
        <v>1.75</v>
      </c>
    </row>
    <row r="537" spans="2:6" x14ac:dyDescent="0.25">
      <c r="B537" s="63" t="s">
        <v>1099</v>
      </c>
      <c r="C537" s="64" t="s">
        <v>1100</v>
      </c>
      <c r="D537" s="65">
        <v>1.5</v>
      </c>
      <c r="E537" s="65">
        <v>1.1000000000000001</v>
      </c>
      <c r="F537" s="65">
        <v>2.6</v>
      </c>
    </row>
    <row r="538" spans="2:6" x14ac:dyDescent="0.25">
      <c r="B538" s="229" t="s">
        <v>1101</v>
      </c>
      <c r="C538" s="229"/>
      <c r="D538" s="65"/>
      <c r="E538" s="65"/>
      <c r="F538" s="65"/>
    </row>
    <row r="539" spans="2:6" x14ac:dyDescent="0.25">
      <c r="B539" s="63" t="s">
        <v>1102</v>
      </c>
      <c r="C539" s="64" t="s">
        <v>1103</v>
      </c>
      <c r="D539" s="65">
        <v>1</v>
      </c>
      <c r="E539" s="65">
        <v>1</v>
      </c>
      <c r="F539" s="65">
        <v>2</v>
      </c>
    </row>
    <row r="540" spans="2:6" x14ac:dyDescent="0.25">
      <c r="B540" s="63" t="s">
        <v>1104</v>
      </c>
      <c r="C540" s="64" t="s">
        <v>1105</v>
      </c>
      <c r="D540" s="65">
        <v>1</v>
      </c>
      <c r="E540" s="65">
        <v>1</v>
      </c>
      <c r="F540" s="65">
        <v>2</v>
      </c>
    </row>
    <row r="541" spans="2:6" x14ac:dyDescent="0.25">
      <c r="B541" s="63" t="s">
        <v>1106</v>
      </c>
      <c r="C541" s="64" t="s">
        <v>1107</v>
      </c>
      <c r="D541" s="65">
        <v>1</v>
      </c>
      <c r="E541" s="65">
        <v>1</v>
      </c>
      <c r="F541" s="65">
        <v>2</v>
      </c>
    </row>
    <row r="542" spans="2:6" x14ac:dyDescent="0.25">
      <c r="B542" s="63" t="s">
        <v>1108</v>
      </c>
      <c r="C542" s="64" t="s">
        <v>1109</v>
      </c>
      <c r="D542" s="65">
        <v>1</v>
      </c>
      <c r="E542" s="65">
        <v>1</v>
      </c>
      <c r="F542" s="65">
        <v>2</v>
      </c>
    </row>
    <row r="543" spans="2:6" x14ac:dyDescent="0.25">
      <c r="B543" s="63" t="s">
        <v>1110</v>
      </c>
      <c r="C543" s="64" t="s">
        <v>1111</v>
      </c>
      <c r="D543" s="65">
        <v>1</v>
      </c>
      <c r="E543" s="65">
        <v>1</v>
      </c>
      <c r="F543" s="65">
        <v>2</v>
      </c>
    </row>
    <row r="544" spans="2:6" x14ac:dyDescent="0.25">
      <c r="B544" s="63" t="s">
        <v>1112</v>
      </c>
      <c r="C544" s="64" t="s">
        <v>1113</v>
      </c>
      <c r="D544" s="65">
        <v>1</v>
      </c>
      <c r="E544" s="65">
        <v>1</v>
      </c>
      <c r="F544" s="65">
        <v>2</v>
      </c>
    </row>
    <row r="545" spans="2:6" x14ac:dyDescent="0.25">
      <c r="B545" s="63" t="s">
        <v>1114</v>
      </c>
      <c r="C545" s="64" t="s">
        <v>1115</v>
      </c>
      <c r="D545" s="65">
        <v>1</v>
      </c>
      <c r="E545" s="65">
        <v>1</v>
      </c>
      <c r="F545" s="65">
        <v>2</v>
      </c>
    </row>
    <row r="546" spans="2:6" x14ac:dyDescent="0.25">
      <c r="B546" s="63" t="s">
        <v>1116</v>
      </c>
      <c r="C546" s="64" t="s">
        <v>1117</v>
      </c>
      <c r="D546" s="65">
        <v>1</v>
      </c>
      <c r="E546" s="65">
        <v>1</v>
      </c>
      <c r="F546" s="65">
        <v>2</v>
      </c>
    </row>
    <row r="547" spans="2:6" x14ac:dyDescent="0.25">
      <c r="B547" s="63" t="s">
        <v>1118</v>
      </c>
      <c r="C547" s="64" t="s">
        <v>1119</v>
      </c>
      <c r="D547" s="65">
        <v>1</v>
      </c>
      <c r="E547" s="65">
        <v>1</v>
      </c>
      <c r="F547" s="65">
        <v>2</v>
      </c>
    </row>
    <row r="548" spans="2:6" x14ac:dyDescent="0.25">
      <c r="B548" s="63" t="s">
        <v>1120</v>
      </c>
      <c r="C548" s="64" t="s">
        <v>1121</v>
      </c>
      <c r="D548" s="65">
        <v>1</v>
      </c>
      <c r="E548" s="65">
        <v>1</v>
      </c>
      <c r="F548" s="65">
        <v>2</v>
      </c>
    </row>
    <row r="549" spans="2:6" x14ac:dyDescent="0.25">
      <c r="B549" s="63" t="s">
        <v>1122</v>
      </c>
      <c r="C549" s="64" t="s">
        <v>1123</v>
      </c>
      <c r="D549" s="65">
        <v>1</v>
      </c>
      <c r="E549" s="65">
        <v>1</v>
      </c>
      <c r="F549" s="65">
        <v>2</v>
      </c>
    </row>
    <row r="550" spans="2:6" x14ac:dyDescent="0.25">
      <c r="B550" s="63" t="s">
        <v>1124</v>
      </c>
      <c r="C550" s="64" t="s">
        <v>1125</v>
      </c>
      <c r="D550" s="65">
        <v>1</v>
      </c>
      <c r="E550" s="65">
        <v>1</v>
      </c>
      <c r="F550" s="65">
        <v>2</v>
      </c>
    </row>
    <row r="551" spans="2:6" x14ac:dyDescent="0.25">
      <c r="B551" s="63" t="s">
        <v>1126</v>
      </c>
      <c r="C551" s="64" t="s">
        <v>1127</v>
      </c>
      <c r="D551" s="65">
        <v>0.95</v>
      </c>
      <c r="E551" s="65">
        <v>1</v>
      </c>
      <c r="F551" s="65">
        <v>1.95</v>
      </c>
    </row>
    <row r="552" spans="2:6" x14ac:dyDescent="0.25">
      <c r="B552" s="63" t="s">
        <v>1128</v>
      </c>
      <c r="C552" s="64" t="s">
        <v>1129</v>
      </c>
      <c r="D552" s="65">
        <v>1.55</v>
      </c>
      <c r="E552" s="65">
        <v>1.2</v>
      </c>
      <c r="F552" s="65">
        <v>2.75</v>
      </c>
    </row>
    <row r="553" spans="2:6" x14ac:dyDescent="0.25">
      <c r="B553" s="63" t="s">
        <v>1130</v>
      </c>
      <c r="C553" s="64" t="s">
        <v>1131</v>
      </c>
      <c r="D553" s="65">
        <v>1.55</v>
      </c>
      <c r="E553" s="65">
        <v>1.2</v>
      </c>
      <c r="F553" s="65">
        <v>2.75</v>
      </c>
    </row>
    <row r="554" spans="2:6" x14ac:dyDescent="0.25">
      <c r="B554" s="63" t="s">
        <v>1132</v>
      </c>
      <c r="C554" s="64" t="s">
        <v>1133</v>
      </c>
      <c r="D554" s="65">
        <v>0.8</v>
      </c>
      <c r="E554" s="65">
        <v>0.7</v>
      </c>
      <c r="F554" s="65">
        <v>1.5</v>
      </c>
    </row>
    <row r="555" spans="2:6" x14ac:dyDescent="0.25">
      <c r="B555" s="63" t="s">
        <v>1134</v>
      </c>
      <c r="C555" s="64" t="s">
        <v>1135</v>
      </c>
      <c r="D555" s="65">
        <v>0.8</v>
      </c>
      <c r="E555" s="65">
        <v>0.7</v>
      </c>
      <c r="F555" s="65">
        <v>1.5</v>
      </c>
    </row>
    <row r="556" spans="2:6" x14ac:dyDescent="0.25">
      <c r="B556" s="63" t="s">
        <v>1136</v>
      </c>
      <c r="C556" s="64" t="s">
        <v>1137</v>
      </c>
      <c r="D556" s="65">
        <v>0.8</v>
      </c>
      <c r="E556" s="65">
        <v>0.7</v>
      </c>
      <c r="F556" s="65">
        <v>1.5</v>
      </c>
    </row>
    <row r="557" spans="2:6" x14ac:dyDescent="0.25">
      <c r="B557" s="63" t="s">
        <v>1138</v>
      </c>
      <c r="C557" s="64" t="s">
        <v>1139</v>
      </c>
      <c r="D557" s="65">
        <v>1.4</v>
      </c>
      <c r="E557" s="65">
        <v>2.2000000000000002</v>
      </c>
      <c r="F557" s="65">
        <v>3.6</v>
      </c>
    </row>
    <row r="558" spans="2:6" x14ac:dyDescent="0.25">
      <c r="B558" s="63" t="s">
        <v>1140</v>
      </c>
      <c r="C558" s="64" t="s">
        <v>1141</v>
      </c>
      <c r="D558" s="65">
        <v>1.4</v>
      </c>
      <c r="E558" s="65">
        <v>2.2000000000000002</v>
      </c>
      <c r="F558" s="65">
        <v>3.6</v>
      </c>
    </row>
    <row r="559" spans="2:6" x14ac:dyDescent="0.25">
      <c r="B559" s="63" t="s">
        <v>1142</v>
      </c>
      <c r="C559" s="64" t="s">
        <v>1143</v>
      </c>
      <c r="D559" s="65">
        <v>1.4</v>
      </c>
      <c r="E559" s="65">
        <v>2.2000000000000002</v>
      </c>
      <c r="F559" s="65">
        <v>3.6</v>
      </c>
    </row>
    <row r="560" spans="2:6" x14ac:dyDescent="0.25">
      <c r="B560" s="63" t="s">
        <v>1144</v>
      </c>
      <c r="C560" s="64" t="s">
        <v>1145</v>
      </c>
      <c r="D560" s="65">
        <v>1</v>
      </c>
      <c r="E560" s="65">
        <v>0.85</v>
      </c>
      <c r="F560" s="65">
        <v>1.85</v>
      </c>
    </row>
    <row r="561" spans="2:6" x14ac:dyDescent="0.25">
      <c r="B561" s="63" t="s">
        <v>1146</v>
      </c>
      <c r="C561" s="64" t="s">
        <v>1147</v>
      </c>
      <c r="D561" s="65">
        <v>2.1</v>
      </c>
      <c r="E561" s="65">
        <v>1.5</v>
      </c>
      <c r="F561" s="65">
        <v>3.6</v>
      </c>
    </row>
    <row r="562" spans="2:6" x14ac:dyDescent="0.25">
      <c r="B562" s="63" t="s">
        <v>1148</v>
      </c>
      <c r="C562" s="64" t="s">
        <v>1149</v>
      </c>
      <c r="D562" s="65">
        <v>2.1</v>
      </c>
      <c r="E562" s="65">
        <v>1.5</v>
      </c>
      <c r="F562" s="65">
        <v>3.6</v>
      </c>
    </row>
    <row r="563" spans="2:6" x14ac:dyDescent="0.25">
      <c r="B563" s="63" t="s">
        <v>1150</v>
      </c>
      <c r="C563" s="64" t="s">
        <v>1151</v>
      </c>
      <c r="D563" s="65">
        <v>2.1</v>
      </c>
      <c r="E563" s="65">
        <v>1.5</v>
      </c>
      <c r="F563" s="65">
        <v>3.6</v>
      </c>
    </row>
    <row r="564" spans="2:6" x14ac:dyDescent="0.25">
      <c r="B564" s="63" t="s">
        <v>1152</v>
      </c>
      <c r="C564" s="64" t="s">
        <v>1153</v>
      </c>
      <c r="D564" s="65">
        <v>2.1</v>
      </c>
      <c r="E564" s="65">
        <v>1.5</v>
      </c>
      <c r="F564" s="65">
        <v>3.6</v>
      </c>
    </row>
    <row r="565" spans="2:6" x14ac:dyDescent="0.25">
      <c r="B565" s="63" t="s">
        <v>1154</v>
      </c>
      <c r="C565" s="64" t="s">
        <v>1155</v>
      </c>
      <c r="D565" s="65">
        <v>1</v>
      </c>
      <c r="E565" s="65">
        <v>1.05</v>
      </c>
      <c r="F565" s="65">
        <v>2.0499999999999998</v>
      </c>
    </row>
    <row r="566" spans="2:6" x14ac:dyDescent="0.25">
      <c r="B566" s="63" t="s">
        <v>1156</v>
      </c>
      <c r="C566" s="64" t="s">
        <v>1157</v>
      </c>
      <c r="D566" s="65">
        <v>1</v>
      </c>
      <c r="E566" s="65">
        <v>1.05</v>
      </c>
      <c r="F566" s="65">
        <v>2.0499999999999998</v>
      </c>
    </row>
    <row r="567" spans="2:6" x14ac:dyDescent="0.25">
      <c r="B567" s="63" t="s">
        <v>1158</v>
      </c>
      <c r="C567" s="64" t="s">
        <v>1159</v>
      </c>
      <c r="D567" s="65">
        <v>0.7</v>
      </c>
      <c r="E567" s="65">
        <v>0.7</v>
      </c>
      <c r="F567" s="65">
        <v>1.4</v>
      </c>
    </row>
    <row r="568" spans="2:6" x14ac:dyDescent="0.25">
      <c r="B568" s="63" t="s">
        <v>1160</v>
      </c>
      <c r="C568" s="64" t="s">
        <v>1161</v>
      </c>
      <c r="D568" s="65">
        <v>1</v>
      </c>
      <c r="E568" s="65">
        <v>1.05</v>
      </c>
      <c r="F568" s="65">
        <v>2.0499999999999998</v>
      </c>
    </row>
    <row r="569" spans="2:6" x14ac:dyDescent="0.25">
      <c r="B569" s="63" t="s">
        <v>1162</v>
      </c>
      <c r="C569" s="64" t="s">
        <v>1163</v>
      </c>
      <c r="D569" s="65">
        <v>1</v>
      </c>
      <c r="E569" s="65">
        <v>1.05</v>
      </c>
      <c r="F569" s="65">
        <v>2.0499999999999998</v>
      </c>
    </row>
    <row r="570" spans="2:6" x14ac:dyDescent="0.25">
      <c r="B570" s="63" t="s">
        <v>1164</v>
      </c>
      <c r="C570" s="64" t="s">
        <v>1165</v>
      </c>
      <c r="D570" s="65">
        <v>1.8</v>
      </c>
      <c r="E570" s="65">
        <v>1.5</v>
      </c>
      <c r="F570" s="65">
        <v>3.3</v>
      </c>
    </row>
    <row r="571" spans="2:6" x14ac:dyDescent="0.25">
      <c r="B571" s="63" t="s">
        <v>1166</v>
      </c>
      <c r="C571" s="64" t="s">
        <v>1167</v>
      </c>
      <c r="D571" s="65">
        <v>1</v>
      </c>
      <c r="E571" s="65">
        <v>1.05</v>
      </c>
      <c r="F571" s="65">
        <v>2.0499999999999998</v>
      </c>
    </row>
    <row r="572" spans="2:6" x14ac:dyDescent="0.25">
      <c r="B572" s="229" t="s">
        <v>1168</v>
      </c>
      <c r="C572" s="229"/>
      <c r="D572" s="65"/>
      <c r="E572" s="65"/>
      <c r="F572" s="65"/>
    </row>
    <row r="573" spans="2:6" x14ac:dyDescent="0.25">
      <c r="B573" s="63" t="s">
        <v>1169</v>
      </c>
      <c r="C573" s="64" t="s">
        <v>1170</v>
      </c>
      <c r="D573" s="65">
        <v>0.65</v>
      </c>
      <c r="E573" s="65">
        <v>1</v>
      </c>
      <c r="F573" s="65">
        <v>1.65</v>
      </c>
    </row>
    <row r="574" spans="2:6" x14ac:dyDescent="0.25">
      <c r="B574" s="63" t="s">
        <v>1171</v>
      </c>
      <c r="C574" s="64" t="s">
        <v>1172</v>
      </c>
      <c r="D574" s="65">
        <v>0.65</v>
      </c>
      <c r="E574" s="65">
        <v>1</v>
      </c>
      <c r="F574" s="65">
        <v>1.65</v>
      </c>
    </row>
    <row r="575" spans="2:6" x14ac:dyDescent="0.25">
      <c r="B575" s="63" t="s">
        <v>1173</v>
      </c>
      <c r="C575" s="64" t="s">
        <v>1174</v>
      </c>
      <c r="D575" s="65">
        <v>0.65</v>
      </c>
      <c r="E575" s="65">
        <v>1</v>
      </c>
      <c r="F575" s="65">
        <v>1.65</v>
      </c>
    </row>
    <row r="576" spans="2:6" x14ac:dyDescent="0.25">
      <c r="B576" s="63" t="s">
        <v>1175</v>
      </c>
      <c r="C576" s="64" t="s">
        <v>1176</v>
      </c>
      <c r="D576" s="65">
        <v>1.4</v>
      </c>
      <c r="E576" s="65">
        <v>2.2000000000000002</v>
      </c>
      <c r="F576" s="65">
        <v>3.6</v>
      </c>
    </row>
    <row r="577" spans="2:6" x14ac:dyDescent="0.25">
      <c r="B577" s="63" t="s">
        <v>1177</v>
      </c>
      <c r="C577" s="64" t="s">
        <v>1178</v>
      </c>
      <c r="D577" s="65">
        <v>1.4</v>
      </c>
      <c r="E577" s="65">
        <v>2.2000000000000002</v>
      </c>
      <c r="F577" s="65">
        <v>3.6</v>
      </c>
    </row>
    <row r="578" spans="2:6" x14ac:dyDescent="0.25">
      <c r="B578" s="63" t="s">
        <v>1179</v>
      </c>
      <c r="C578" s="64" t="s">
        <v>1180</v>
      </c>
      <c r="D578" s="65">
        <v>1.4</v>
      </c>
      <c r="E578" s="65">
        <v>2.2000000000000002</v>
      </c>
      <c r="F578" s="65">
        <v>3.6</v>
      </c>
    </row>
    <row r="579" spans="2:6" x14ac:dyDescent="0.25">
      <c r="B579" s="63" t="s">
        <v>1181</v>
      </c>
      <c r="C579" s="64" t="s">
        <v>1182</v>
      </c>
      <c r="D579" s="65">
        <v>1.4</v>
      </c>
      <c r="E579" s="65">
        <v>2.2000000000000002</v>
      </c>
      <c r="F579" s="65">
        <v>3.6</v>
      </c>
    </row>
    <row r="580" spans="2:6" x14ac:dyDescent="0.25">
      <c r="B580" s="63" t="s">
        <v>1183</v>
      </c>
      <c r="C580" s="64" t="s">
        <v>1184</v>
      </c>
      <c r="D580" s="65">
        <v>1.4</v>
      </c>
      <c r="E580" s="65">
        <v>2.2000000000000002</v>
      </c>
      <c r="F580" s="65">
        <v>3.6</v>
      </c>
    </row>
    <row r="581" spans="2:6" x14ac:dyDescent="0.25">
      <c r="B581" s="63" t="s">
        <v>1185</v>
      </c>
      <c r="C581" s="64" t="s">
        <v>1186</v>
      </c>
      <c r="D581" s="65">
        <v>0.65</v>
      </c>
      <c r="E581" s="65">
        <v>1</v>
      </c>
      <c r="F581" s="65">
        <v>1.65</v>
      </c>
    </row>
    <row r="582" spans="2:6" x14ac:dyDescent="0.25">
      <c r="B582" s="229" t="s">
        <v>1187</v>
      </c>
      <c r="C582" s="229"/>
      <c r="D582" s="65"/>
      <c r="E582" s="65"/>
      <c r="F582" s="65"/>
    </row>
    <row r="583" spans="2:6" x14ac:dyDescent="0.25">
      <c r="B583" s="63" t="s">
        <v>1188</v>
      </c>
      <c r="C583" s="64" t="s">
        <v>1189</v>
      </c>
      <c r="D583" s="65">
        <v>0.65</v>
      </c>
      <c r="E583" s="65">
        <v>0.35</v>
      </c>
      <c r="F583" s="65">
        <v>1</v>
      </c>
    </row>
    <row r="584" spans="2:6" x14ac:dyDescent="0.25">
      <c r="B584" s="63" t="s">
        <v>1190</v>
      </c>
      <c r="C584" s="64" t="s">
        <v>1191</v>
      </c>
      <c r="D584" s="65">
        <v>0.65</v>
      </c>
      <c r="E584" s="65">
        <v>0.35</v>
      </c>
      <c r="F584" s="65">
        <v>1</v>
      </c>
    </row>
    <row r="585" spans="2:6" x14ac:dyDescent="0.25">
      <c r="B585" s="63" t="s">
        <v>1192</v>
      </c>
      <c r="C585" s="64" t="s">
        <v>1193</v>
      </c>
      <c r="D585" s="65">
        <v>0.65</v>
      </c>
      <c r="E585" s="65">
        <v>0.35</v>
      </c>
      <c r="F585" s="65">
        <v>1</v>
      </c>
    </row>
    <row r="586" spans="2:6" x14ac:dyDescent="0.25">
      <c r="B586" s="63" t="s">
        <v>1194</v>
      </c>
      <c r="C586" s="64" t="s">
        <v>1195</v>
      </c>
      <c r="D586" s="65">
        <v>0.65</v>
      </c>
      <c r="E586" s="65">
        <v>0.35</v>
      </c>
      <c r="F586" s="65">
        <v>1</v>
      </c>
    </row>
    <row r="587" spans="2:6" x14ac:dyDescent="0.25">
      <c r="B587" s="63" t="s">
        <v>1196</v>
      </c>
      <c r="C587" s="64" t="s">
        <v>1197</v>
      </c>
      <c r="D587" s="65">
        <v>0.65</v>
      </c>
      <c r="E587" s="65">
        <v>0.35</v>
      </c>
      <c r="F587" s="65">
        <v>1</v>
      </c>
    </row>
    <row r="588" spans="2:6" x14ac:dyDescent="0.25">
      <c r="B588" s="63" t="s">
        <v>1198</v>
      </c>
      <c r="C588" s="64" t="s">
        <v>1199</v>
      </c>
      <c r="D588" s="65">
        <v>0.65</v>
      </c>
      <c r="E588" s="65">
        <v>0.35</v>
      </c>
      <c r="F588" s="65">
        <v>1</v>
      </c>
    </row>
    <row r="589" spans="2:6" x14ac:dyDescent="0.25">
      <c r="B589" s="63" t="s">
        <v>1200</v>
      </c>
      <c r="C589" s="64" t="s">
        <v>1201</v>
      </c>
      <c r="D589" s="65">
        <v>0.65</v>
      </c>
      <c r="E589" s="65">
        <v>0.35</v>
      </c>
      <c r="F589" s="65">
        <v>1</v>
      </c>
    </row>
    <row r="590" spans="2:6" x14ac:dyDescent="0.25">
      <c r="B590" s="63" t="s">
        <v>1202</v>
      </c>
      <c r="C590" s="64" t="s">
        <v>1203</v>
      </c>
      <c r="D590" s="65">
        <v>0.65</v>
      </c>
      <c r="E590" s="65">
        <v>0.35</v>
      </c>
      <c r="F590" s="65">
        <v>1</v>
      </c>
    </row>
    <row r="591" spans="2:6" x14ac:dyDescent="0.25">
      <c r="B591" s="63" t="s">
        <v>1204</v>
      </c>
      <c r="C591" s="64" t="s">
        <v>1205</v>
      </c>
      <c r="D591" s="65">
        <v>0.65</v>
      </c>
      <c r="E591" s="65">
        <v>0.35</v>
      </c>
      <c r="F591" s="65">
        <v>1</v>
      </c>
    </row>
    <row r="592" spans="2:6" x14ac:dyDescent="0.25">
      <c r="B592" s="63" t="s">
        <v>1206</v>
      </c>
      <c r="C592" s="64" t="s">
        <v>1207</v>
      </c>
      <c r="D592" s="65">
        <v>0.65</v>
      </c>
      <c r="E592" s="65">
        <v>0.35</v>
      </c>
      <c r="F592" s="65">
        <v>1</v>
      </c>
    </row>
    <row r="593" spans="2:6" x14ac:dyDescent="0.25">
      <c r="B593" s="63" t="s">
        <v>1208</v>
      </c>
      <c r="C593" s="64" t="s">
        <v>1209</v>
      </c>
      <c r="D593" s="65">
        <v>0.65</v>
      </c>
      <c r="E593" s="65">
        <v>0.35</v>
      </c>
      <c r="F593" s="65">
        <v>1</v>
      </c>
    </row>
    <row r="594" spans="2:6" x14ac:dyDescent="0.25">
      <c r="B594" s="63" t="s">
        <v>1210</v>
      </c>
      <c r="C594" s="64" t="s">
        <v>1211</v>
      </c>
      <c r="D594" s="65">
        <v>0.65</v>
      </c>
      <c r="E594" s="65">
        <v>0.35</v>
      </c>
      <c r="F594" s="65">
        <v>1</v>
      </c>
    </row>
    <row r="595" spans="2:6" x14ac:dyDescent="0.25">
      <c r="B595" s="229" t="s">
        <v>1212</v>
      </c>
      <c r="C595" s="229"/>
      <c r="D595" s="65"/>
      <c r="E595" s="65"/>
      <c r="F595" s="65"/>
    </row>
    <row r="596" spans="2:6" x14ac:dyDescent="0.25">
      <c r="B596" s="63" t="s">
        <v>1213</v>
      </c>
      <c r="C596" s="64" t="s">
        <v>1214</v>
      </c>
      <c r="D596" s="65">
        <v>0.8</v>
      </c>
      <c r="E596" s="65">
        <v>0.7</v>
      </c>
      <c r="F596" s="65">
        <v>1.5</v>
      </c>
    </row>
    <row r="597" spans="2:6" x14ac:dyDescent="0.25">
      <c r="B597" s="63" t="s">
        <v>1215</v>
      </c>
      <c r="C597" s="64" t="s">
        <v>1216</v>
      </c>
      <c r="D597" s="65">
        <v>0.8</v>
      </c>
      <c r="E597" s="65">
        <v>0.7</v>
      </c>
      <c r="F597" s="65">
        <v>1.5</v>
      </c>
    </row>
    <row r="598" spans="2:6" x14ac:dyDescent="0.25">
      <c r="B598" s="63" t="s">
        <v>1217</v>
      </c>
      <c r="C598" s="64" t="s">
        <v>1218</v>
      </c>
      <c r="D598" s="65">
        <v>0.8</v>
      </c>
      <c r="E598" s="65">
        <v>0.7</v>
      </c>
      <c r="F598" s="65">
        <v>1.5</v>
      </c>
    </row>
    <row r="599" spans="2:6" x14ac:dyDescent="0.25">
      <c r="B599" s="63" t="s">
        <v>1219</v>
      </c>
      <c r="C599" s="64" t="s">
        <v>1220</v>
      </c>
      <c r="D599" s="65">
        <v>0.8</v>
      </c>
      <c r="E599" s="65">
        <v>0.7</v>
      </c>
      <c r="F599" s="65">
        <v>1.5</v>
      </c>
    </row>
    <row r="600" spans="2:6" x14ac:dyDescent="0.25">
      <c r="B600" s="63" t="s">
        <v>1221</v>
      </c>
      <c r="C600" s="64" t="s">
        <v>1222</v>
      </c>
      <c r="D600" s="65">
        <v>0.95</v>
      </c>
      <c r="E600" s="65">
        <v>0.8</v>
      </c>
      <c r="F600" s="65">
        <v>1.75</v>
      </c>
    </row>
    <row r="601" spans="2:6" x14ac:dyDescent="0.25">
      <c r="B601" s="63" t="s">
        <v>1223</v>
      </c>
      <c r="C601" s="64" t="s">
        <v>1224</v>
      </c>
      <c r="D601" s="65">
        <v>0.8</v>
      </c>
      <c r="E601" s="65">
        <v>0.7</v>
      </c>
      <c r="F601" s="65">
        <v>1.5</v>
      </c>
    </row>
    <row r="602" spans="2:6" x14ac:dyDescent="0.25">
      <c r="B602" s="63" t="s">
        <v>1225</v>
      </c>
      <c r="C602" s="64" t="s">
        <v>1226</v>
      </c>
      <c r="D602" s="65">
        <v>0.8</v>
      </c>
      <c r="E602" s="65">
        <v>0.7</v>
      </c>
      <c r="F602" s="65">
        <v>1.5</v>
      </c>
    </row>
    <row r="603" spans="2:6" x14ac:dyDescent="0.25">
      <c r="B603" s="63" t="s">
        <v>1227</v>
      </c>
      <c r="C603" s="64" t="s">
        <v>1228</v>
      </c>
      <c r="D603" s="65">
        <v>0.8</v>
      </c>
      <c r="E603" s="65">
        <v>0.7</v>
      </c>
      <c r="F603" s="65">
        <v>1.5</v>
      </c>
    </row>
    <row r="604" spans="2:6" x14ac:dyDescent="0.25">
      <c r="B604" s="63" t="s">
        <v>1229</v>
      </c>
      <c r="C604" s="64" t="s">
        <v>1230</v>
      </c>
      <c r="D604" s="65">
        <v>0.8</v>
      </c>
      <c r="E604" s="65">
        <v>0.7</v>
      </c>
      <c r="F604" s="65">
        <v>1.5</v>
      </c>
    </row>
    <row r="605" spans="2:6" x14ac:dyDescent="0.25">
      <c r="B605" s="63" t="s">
        <v>1231</v>
      </c>
      <c r="C605" s="64" t="s">
        <v>1232</v>
      </c>
      <c r="D605" s="65">
        <v>0.8</v>
      </c>
      <c r="E605" s="65">
        <v>0.7</v>
      </c>
      <c r="F605" s="65">
        <v>1.5</v>
      </c>
    </row>
    <row r="606" spans="2:6" x14ac:dyDescent="0.25">
      <c r="B606" s="63" t="s">
        <v>1233</v>
      </c>
      <c r="C606" s="64" t="s">
        <v>1234</v>
      </c>
      <c r="D606" s="65">
        <v>0.8</v>
      </c>
      <c r="E606" s="65">
        <v>0.7</v>
      </c>
      <c r="F606" s="65">
        <v>1.5</v>
      </c>
    </row>
    <row r="607" spans="2:6" x14ac:dyDescent="0.25">
      <c r="B607" s="63" t="s">
        <v>1235</v>
      </c>
      <c r="C607" s="64" t="s">
        <v>1236</v>
      </c>
      <c r="D607" s="65">
        <v>0.8</v>
      </c>
      <c r="E607" s="65">
        <v>0.7</v>
      </c>
      <c r="F607" s="65">
        <v>1.5</v>
      </c>
    </row>
    <row r="608" spans="2:6" x14ac:dyDescent="0.25">
      <c r="B608" s="63" t="s">
        <v>1237</v>
      </c>
      <c r="C608" s="64" t="s">
        <v>1238</v>
      </c>
      <c r="D608" s="65">
        <v>0.8</v>
      </c>
      <c r="E608" s="65">
        <v>0.7</v>
      </c>
      <c r="F608" s="65">
        <v>1.5</v>
      </c>
    </row>
    <row r="609" spans="2:6" x14ac:dyDescent="0.25">
      <c r="B609" s="63" t="s">
        <v>1239</v>
      </c>
      <c r="C609" s="64" t="s">
        <v>1240</v>
      </c>
      <c r="D609" s="65">
        <v>0.8</v>
      </c>
      <c r="E609" s="65">
        <v>0.7</v>
      </c>
      <c r="F609" s="65">
        <v>1.5</v>
      </c>
    </row>
    <row r="610" spans="2:6" x14ac:dyDescent="0.25">
      <c r="B610" s="229" t="s">
        <v>1241</v>
      </c>
      <c r="C610" s="229"/>
      <c r="D610" s="65"/>
      <c r="E610" s="65"/>
      <c r="F610" s="65"/>
    </row>
    <row r="611" spans="2:6" x14ac:dyDescent="0.25">
      <c r="B611" s="63" t="s">
        <v>1242</v>
      </c>
      <c r="C611" s="64" t="s">
        <v>1243</v>
      </c>
      <c r="D611" s="65">
        <v>0.75</v>
      </c>
      <c r="E611" s="65">
        <v>0.5</v>
      </c>
      <c r="F611" s="65">
        <v>1.25</v>
      </c>
    </row>
    <row r="612" spans="2:6" x14ac:dyDescent="0.25">
      <c r="B612" s="63" t="s">
        <v>1244</v>
      </c>
      <c r="C612" s="64" t="s">
        <v>1245</v>
      </c>
      <c r="D612" s="65">
        <v>0.75</v>
      </c>
      <c r="E612" s="65">
        <v>0.5</v>
      </c>
      <c r="F612" s="65">
        <v>1.25</v>
      </c>
    </row>
    <row r="613" spans="2:6" x14ac:dyDescent="0.25">
      <c r="B613" s="63" t="s">
        <v>1246</v>
      </c>
      <c r="C613" s="64" t="s">
        <v>1247</v>
      </c>
      <c r="D613" s="65">
        <v>0.75</v>
      </c>
      <c r="E613" s="65">
        <v>0.5</v>
      </c>
      <c r="F613" s="65">
        <v>1.25</v>
      </c>
    </row>
    <row r="614" spans="2:6" x14ac:dyDescent="0.25">
      <c r="B614" s="63" t="s">
        <v>1248</v>
      </c>
      <c r="C614" s="64" t="s">
        <v>1249</v>
      </c>
      <c r="D614" s="65">
        <v>0.75</v>
      </c>
      <c r="E614" s="65">
        <v>0.5</v>
      </c>
      <c r="F614" s="65">
        <v>1.25</v>
      </c>
    </row>
    <row r="615" spans="2:6" x14ac:dyDescent="0.25">
      <c r="B615" s="63" t="s">
        <v>1250</v>
      </c>
      <c r="C615" s="64" t="s">
        <v>1251</v>
      </c>
      <c r="D615" s="65">
        <v>0.75</v>
      </c>
      <c r="E615" s="65">
        <v>0.5</v>
      </c>
      <c r="F615" s="65">
        <v>1.25</v>
      </c>
    </row>
    <row r="616" spans="2:6" x14ac:dyDescent="0.25">
      <c r="B616" s="63" t="s">
        <v>1252</v>
      </c>
      <c r="C616" s="64" t="s">
        <v>1253</v>
      </c>
      <c r="D616" s="65">
        <v>0.75</v>
      </c>
      <c r="E616" s="65">
        <v>0.5</v>
      </c>
      <c r="F616" s="65">
        <v>1.25</v>
      </c>
    </row>
    <row r="617" spans="2:6" x14ac:dyDescent="0.25">
      <c r="B617" s="63" t="s">
        <v>1254</v>
      </c>
      <c r="C617" s="64" t="s">
        <v>1255</v>
      </c>
      <c r="D617" s="65">
        <v>1.75</v>
      </c>
      <c r="E617" s="65">
        <v>1.2</v>
      </c>
      <c r="F617" s="65">
        <v>2.95</v>
      </c>
    </row>
    <row r="618" spans="2:6" x14ac:dyDescent="0.25">
      <c r="B618" s="63" t="s">
        <v>1256</v>
      </c>
      <c r="C618" s="64" t="s">
        <v>1257</v>
      </c>
      <c r="D618" s="65">
        <v>0.75</v>
      </c>
      <c r="E618" s="65">
        <v>0.5</v>
      </c>
      <c r="F618" s="65">
        <v>1.25</v>
      </c>
    </row>
    <row r="619" spans="2:6" x14ac:dyDescent="0.25">
      <c r="B619" s="63" t="s">
        <v>1258</v>
      </c>
      <c r="C619" s="64" t="s">
        <v>1259</v>
      </c>
      <c r="D619" s="65">
        <v>0.75</v>
      </c>
      <c r="E619" s="65">
        <v>0.5</v>
      </c>
      <c r="F619" s="65">
        <v>1.25</v>
      </c>
    </row>
    <row r="620" spans="2:6" x14ac:dyDescent="0.25">
      <c r="B620" s="63" t="s">
        <v>1260</v>
      </c>
      <c r="C620" s="64" t="s">
        <v>1261</v>
      </c>
      <c r="D620" s="65">
        <v>0.75</v>
      </c>
      <c r="E620" s="65">
        <v>0.5</v>
      </c>
      <c r="F620" s="65">
        <v>1.25</v>
      </c>
    </row>
    <row r="621" spans="2:6" x14ac:dyDescent="0.25">
      <c r="B621" s="63" t="s">
        <v>1262</v>
      </c>
      <c r="C621" s="64" t="s">
        <v>1263</v>
      </c>
      <c r="D621" s="65">
        <v>1.7</v>
      </c>
      <c r="E621" s="65">
        <v>1.3</v>
      </c>
      <c r="F621" s="65">
        <v>3</v>
      </c>
    </row>
    <row r="622" spans="2:6" x14ac:dyDescent="0.25">
      <c r="B622" s="63" t="s">
        <v>1264</v>
      </c>
      <c r="C622" s="64" t="s">
        <v>1265</v>
      </c>
      <c r="D622" s="65">
        <v>1.7</v>
      </c>
      <c r="E622" s="65">
        <v>1.3</v>
      </c>
      <c r="F622" s="65">
        <v>3</v>
      </c>
    </row>
    <row r="623" spans="2:6" x14ac:dyDescent="0.25">
      <c r="B623" s="63" t="s">
        <v>1266</v>
      </c>
      <c r="C623" s="64" t="s">
        <v>1267</v>
      </c>
      <c r="D623" s="65">
        <v>1.7</v>
      </c>
      <c r="E623" s="65">
        <v>1.3</v>
      </c>
      <c r="F623" s="65">
        <v>3</v>
      </c>
    </row>
    <row r="624" spans="2:6" x14ac:dyDescent="0.25">
      <c r="B624" s="63" t="s">
        <v>1268</v>
      </c>
      <c r="C624" s="64" t="s">
        <v>1269</v>
      </c>
      <c r="D624" s="65">
        <v>1.7</v>
      </c>
      <c r="E624" s="65">
        <v>1.3</v>
      </c>
      <c r="F624" s="65">
        <v>3</v>
      </c>
    </row>
    <row r="625" spans="2:6" x14ac:dyDescent="0.25">
      <c r="B625" s="63" t="s">
        <v>1270</v>
      </c>
      <c r="C625" s="64" t="s">
        <v>1271</v>
      </c>
      <c r="D625" s="65">
        <v>1.7</v>
      </c>
      <c r="E625" s="65">
        <v>1.3</v>
      </c>
      <c r="F625" s="65">
        <v>3</v>
      </c>
    </row>
    <row r="626" spans="2:6" x14ac:dyDescent="0.25">
      <c r="B626" s="63" t="s">
        <v>1272</v>
      </c>
      <c r="C626" s="64" t="s">
        <v>1273</v>
      </c>
      <c r="D626" s="65">
        <v>1.7</v>
      </c>
      <c r="E626" s="65">
        <v>1.3</v>
      </c>
      <c r="F626" s="65">
        <v>3</v>
      </c>
    </row>
    <row r="627" spans="2:6" x14ac:dyDescent="0.25">
      <c r="B627" s="229" t="s">
        <v>1274</v>
      </c>
      <c r="C627" s="229"/>
      <c r="D627" s="65"/>
      <c r="E627" s="65"/>
      <c r="F627" s="65"/>
    </row>
    <row r="628" spans="2:6" x14ac:dyDescent="0.25">
      <c r="B628" s="63" t="s">
        <v>1275</v>
      </c>
      <c r="C628" s="64" t="s">
        <v>1276</v>
      </c>
      <c r="D628" s="65">
        <v>0.65</v>
      </c>
      <c r="E628" s="65">
        <v>1</v>
      </c>
      <c r="F628" s="65">
        <v>1.65</v>
      </c>
    </row>
    <row r="629" spans="2:6" x14ac:dyDescent="0.25">
      <c r="B629" s="63" t="s">
        <v>1277</v>
      </c>
      <c r="C629" s="64" t="s">
        <v>1278</v>
      </c>
      <c r="D629" s="65">
        <v>0.65</v>
      </c>
      <c r="E629" s="65">
        <v>1</v>
      </c>
      <c r="F629" s="65">
        <v>1.65</v>
      </c>
    </row>
    <row r="630" spans="2:6" x14ac:dyDescent="0.25">
      <c r="B630" s="63" t="s">
        <v>1279</v>
      </c>
      <c r="C630" s="64" t="s">
        <v>1280</v>
      </c>
      <c r="D630" s="65">
        <v>0.65</v>
      </c>
      <c r="E630" s="65">
        <v>1</v>
      </c>
      <c r="F630" s="65">
        <v>1.65</v>
      </c>
    </row>
    <row r="631" spans="2:6" x14ac:dyDescent="0.25">
      <c r="B631" s="63" t="s">
        <v>1281</v>
      </c>
      <c r="C631" s="64" t="s">
        <v>1282</v>
      </c>
      <c r="D631" s="65">
        <v>0.65</v>
      </c>
      <c r="E631" s="65">
        <v>1</v>
      </c>
      <c r="F631" s="65">
        <v>1.65</v>
      </c>
    </row>
    <row r="632" spans="2:6" x14ac:dyDescent="0.25">
      <c r="B632" s="63" t="s">
        <v>1283</v>
      </c>
      <c r="C632" s="64" t="s">
        <v>1284</v>
      </c>
      <c r="D632" s="65">
        <v>0.65</v>
      </c>
      <c r="E632" s="65">
        <v>1</v>
      </c>
      <c r="F632" s="65">
        <v>1.65</v>
      </c>
    </row>
    <row r="633" spans="2:6" x14ac:dyDescent="0.25">
      <c r="B633" s="63" t="s">
        <v>1285</v>
      </c>
      <c r="C633" s="64" t="s">
        <v>1286</v>
      </c>
      <c r="D633" s="65">
        <v>0.65</v>
      </c>
      <c r="E633" s="65">
        <v>1</v>
      </c>
      <c r="F633" s="65">
        <v>1.65</v>
      </c>
    </row>
    <row r="634" spans="2:6" x14ac:dyDescent="0.25">
      <c r="B634" s="63" t="s">
        <v>1287</v>
      </c>
      <c r="C634" s="64" t="s">
        <v>1288</v>
      </c>
      <c r="D634" s="65">
        <v>1.5</v>
      </c>
      <c r="E634" s="65">
        <v>1.1000000000000001</v>
      </c>
      <c r="F634" s="65">
        <v>2.6</v>
      </c>
    </row>
    <row r="635" spans="2:6" x14ac:dyDescent="0.25">
      <c r="B635" s="63" t="s">
        <v>1289</v>
      </c>
      <c r="C635" s="64" t="s">
        <v>1290</v>
      </c>
      <c r="D635" s="65">
        <v>1.5</v>
      </c>
      <c r="E635" s="65">
        <v>1.1000000000000001</v>
      </c>
      <c r="F635" s="65">
        <v>2.6</v>
      </c>
    </row>
    <row r="636" spans="2:6" x14ac:dyDescent="0.25">
      <c r="B636" s="63" t="s">
        <v>1291</v>
      </c>
      <c r="C636" s="64" t="s">
        <v>1292</v>
      </c>
      <c r="D636" s="65">
        <v>1.5</v>
      </c>
      <c r="E636" s="65">
        <v>1.1000000000000001</v>
      </c>
      <c r="F636" s="65">
        <v>2.6</v>
      </c>
    </row>
    <row r="637" spans="2:6" x14ac:dyDescent="0.25">
      <c r="B637" s="63" t="s">
        <v>1293</v>
      </c>
      <c r="C637" s="64" t="s">
        <v>1294</v>
      </c>
      <c r="D637" s="65">
        <v>1.5</v>
      </c>
      <c r="E637" s="65">
        <v>1.1000000000000001</v>
      </c>
      <c r="F637" s="65">
        <v>2.6</v>
      </c>
    </row>
    <row r="638" spans="2:6" x14ac:dyDescent="0.25">
      <c r="B638" s="63" t="s">
        <v>1295</v>
      </c>
      <c r="C638" s="64" t="s">
        <v>1296</v>
      </c>
      <c r="D638" s="65">
        <v>1.5</v>
      </c>
      <c r="E638" s="65">
        <v>1.1000000000000001</v>
      </c>
      <c r="F638" s="65">
        <v>2.6</v>
      </c>
    </row>
    <row r="639" spans="2:6" x14ac:dyDescent="0.25">
      <c r="B639" s="63" t="s">
        <v>1297</v>
      </c>
      <c r="C639" s="64" t="s">
        <v>1298</v>
      </c>
      <c r="D639" s="65">
        <v>2</v>
      </c>
      <c r="E639" s="65">
        <v>1.85</v>
      </c>
      <c r="F639" s="65">
        <v>3.85</v>
      </c>
    </row>
    <row r="640" spans="2:6" x14ac:dyDescent="0.25">
      <c r="B640" s="63" t="s">
        <v>1299</v>
      </c>
      <c r="C640" s="64" t="s">
        <v>1300</v>
      </c>
      <c r="D640" s="65">
        <v>1.5</v>
      </c>
      <c r="E640" s="65">
        <v>1.1000000000000001</v>
      </c>
      <c r="F640" s="65">
        <v>2.6</v>
      </c>
    </row>
    <row r="641" spans="2:6" x14ac:dyDescent="0.25">
      <c r="B641" s="63" t="s">
        <v>1301</v>
      </c>
      <c r="C641" s="64" t="s">
        <v>1302</v>
      </c>
      <c r="D641" s="65">
        <v>1.5</v>
      </c>
      <c r="E641" s="65">
        <v>1.1000000000000001</v>
      </c>
      <c r="F641" s="65">
        <v>2.6</v>
      </c>
    </row>
    <row r="642" spans="2:6" x14ac:dyDescent="0.25">
      <c r="B642" s="63" t="s">
        <v>1303</v>
      </c>
      <c r="C642" s="64" t="s">
        <v>1304</v>
      </c>
      <c r="D642" s="65">
        <v>0.85</v>
      </c>
      <c r="E642" s="65">
        <v>0.7</v>
      </c>
      <c r="F642" s="65">
        <v>1.55</v>
      </c>
    </row>
    <row r="643" spans="2:6" x14ac:dyDescent="0.25">
      <c r="B643" s="63" t="s">
        <v>1305</v>
      </c>
      <c r="C643" s="64" t="s">
        <v>1306</v>
      </c>
      <c r="D643" s="65">
        <v>0.65</v>
      </c>
      <c r="E643" s="65">
        <v>0.45</v>
      </c>
      <c r="F643" s="65">
        <v>1.1000000000000001</v>
      </c>
    </row>
    <row r="644" spans="2:6" x14ac:dyDescent="0.25">
      <c r="B644" s="63" t="s">
        <v>1307</v>
      </c>
      <c r="C644" s="64" t="s">
        <v>1308</v>
      </c>
      <c r="D644" s="65">
        <v>1.8</v>
      </c>
      <c r="E644" s="65">
        <v>1.5</v>
      </c>
      <c r="F644" s="65">
        <v>3.3</v>
      </c>
    </row>
    <row r="645" spans="2:6" x14ac:dyDescent="0.25">
      <c r="B645" s="63" t="s">
        <v>1309</v>
      </c>
      <c r="C645" s="64" t="s">
        <v>1310</v>
      </c>
      <c r="D645" s="65">
        <v>0.85</v>
      </c>
      <c r="E645" s="65">
        <v>0.7</v>
      </c>
      <c r="F645" s="65">
        <v>1.55</v>
      </c>
    </row>
    <row r="646" spans="2:6" x14ac:dyDescent="0.25">
      <c r="B646" s="63" t="s">
        <v>1311</v>
      </c>
      <c r="C646" s="64" t="s">
        <v>1312</v>
      </c>
      <c r="D646" s="65">
        <v>1.5</v>
      </c>
      <c r="E646" s="65">
        <v>1.1000000000000001</v>
      </c>
      <c r="F646" s="65">
        <v>2.6</v>
      </c>
    </row>
    <row r="647" spans="2:6" x14ac:dyDescent="0.25">
      <c r="B647" s="230" t="s">
        <v>1313</v>
      </c>
      <c r="C647" s="230"/>
      <c r="D647" s="65"/>
      <c r="E647" s="65"/>
      <c r="F647" s="65"/>
    </row>
    <row r="648" spans="2:6" x14ac:dyDescent="0.25">
      <c r="B648" s="63" t="s">
        <v>1314</v>
      </c>
      <c r="C648" s="64" t="s">
        <v>1315</v>
      </c>
      <c r="D648" s="65">
        <v>0.65</v>
      </c>
      <c r="E648" s="65">
        <v>0.45</v>
      </c>
      <c r="F648" s="65">
        <v>1.1000000000000001</v>
      </c>
    </row>
    <row r="649" spans="2:6" x14ac:dyDescent="0.25">
      <c r="B649" s="63" t="s">
        <v>1318</v>
      </c>
      <c r="C649" s="64" t="s">
        <v>1319</v>
      </c>
      <c r="D649" s="65">
        <v>1.2</v>
      </c>
      <c r="E649" s="65">
        <v>1.1499999999999999</v>
      </c>
      <c r="F649" s="65">
        <v>2.35</v>
      </c>
    </row>
  </sheetData>
  <mergeCells count="19">
    <mergeCell ref="B647:C647"/>
    <mergeCell ref="B538:C538"/>
    <mergeCell ref="B572:C572"/>
    <mergeCell ref="B582:C582"/>
    <mergeCell ref="B595:C595"/>
    <mergeCell ref="B610:C610"/>
    <mergeCell ref="B627:C627"/>
    <mergeCell ref="B518:C518"/>
    <mergeCell ref="B43:C43"/>
    <mergeCell ref="B59:C59"/>
    <mergeCell ref="B293:C293"/>
    <mergeCell ref="B306:C306"/>
    <mergeCell ref="B316:C316"/>
    <mergeCell ref="B340:C340"/>
    <mergeCell ref="B432:C432"/>
    <mergeCell ref="B456:C456"/>
    <mergeCell ref="B465:C465"/>
    <mergeCell ref="B494:C494"/>
    <mergeCell ref="B513:C5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INDICE</vt:lpstr>
      <vt:lpstr>Comprobacion deducciones</vt:lpstr>
      <vt:lpstr>BUSCADOR CNAE</vt:lpstr>
      <vt:lpstr>Cómputo días de baja</vt:lpstr>
      <vt:lpstr>Cotizaciones</vt:lpstr>
      <vt:lpstr>ACREDIT@</vt:lpstr>
      <vt:lpstr>contratos</vt:lpstr>
      <vt:lpstr>CONJUNTO CNAE (2)</vt:lpstr>
      <vt:lpstr>CONJUNTO CNAE</vt:lpstr>
      <vt:lpstr>Descripcion</vt:lpstr>
      <vt:lpstr>'Comprobacion deducciones'!Área_de_impresión</vt:lpstr>
      <vt:lpstr>'Cómputo días de baja'!Área_de_impresión</vt:lpstr>
      <vt:lpstr>Cotizaciones!Área_de_impresión</vt:lpstr>
      <vt:lpstr>Cotizaciones!index</vt:lpstr>
    </vt:vector>
  </TitlesOfParts>
  <Company>FREMAP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Rico Pérez, Alejandro</dc:creator>
  <cp:lastModifiedBy>Rico Pérez, Alejandro</cp:lastModifiedBy>
  <cp:lastPrinted>2017-04-20T10:01:45Z</cp:lastPrinted>
  <dcterms:created xsi:type="dcterms:W3CDTF">2016-12-29T11:15:17Z</dcterms:created>
  <dcterms:modified xsi:type="dcterms:W3CDTF">2017-12-26T11:00:42Z</dcterms:modified>
</cp:coreProperties>
</file>